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X25" i="1"/>
  <c r="X26" s="1"/>
  <c r="X18"/>
  <c r="D11" l="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0"/>
  <c r="E10" l="1"/>
  <c r="E109"/>
  <c r="E105"/>
  <c r="E101"/>
  <c r="E97"/>
  <c r="E93"/>
  <c r="E89"/>
  <c r="E85"/>
  <c r="E81"/>
  <c r="E77"/>
  <c r="E73"/>
  <c r="E69"/>
  <c r="E65"/>
  <c r="E61"/>
  <c r="E57"/>
  <c r="E53"/>
  <c r="E49"/>
  <c r="E45"/>
  <c r="E41"/>
  <c r="E37"/>
  <c r="E33"/>
  <c r="E29"/>
  <c r="E25"/>
  <c r="E21"/>
  <c r="E17"/>
  <c r="E13"/>
  <c r="E106"/>
  <c r="E102"/>
  <c r="E98"/>
  <c r="E94"/>
  <c r="E90"/>
  <c r="E86"/>
  <c r="E82"/>
  <c r="E78"/>
  <c r="E74"/>
  <c r="E70"/>
  <c r="E66"/>
  <c r="E62"/>
  <c r="E58"/>
  <c r="E54"/>
  <c r="E50"/>
  <c r="E46"/>
  <c r="E42"/>
  <c r="E38"/>
  <c r="E34"/>
  <c r="E30"/>
  <c r="E26"/>
  <c r="E22"/>
  <c r="E18"/>
  <c r="E14"/>
  <c r="E107"/>
  <c r="E103"/>
  <c r="E99"/>
  <c r="E95"/>
  <c r="E91"/>
  <c r="E87"/>
  <c r="E83"/>
  <c r="E79"/>
  <c r="E75"/>
  <c r="E71"/>
  <c r="E67"/>
  <c r="E63"/>
  <c r="E59"/>
  <c r="E55"/>
  <c r="E51"/>
  <c r="E47"/>
  <c r="E43"/>
  <c r="E39"/>
  <c r="E35"/>
  <c r="E31"/>
  <c r="E27"/>
  <c r="E23"/>
  <c r="E19"/>
  <c r="E15"/>
  <c r="E11"/>
  <c r="E108"/>
  <c r="E104"/>
  <c r="E100"/>
  <c r="E96"/>
  <c r="E92"/>
  <c r="E88"/>
  <c r="E84"/>
  <c r="E80"/>
  <c r="E76"/>
  <c r="E72"/>
  <c r="E68"/>
  <c r="E64"/>
  <c r="E60"/>
  <c r="E56"/>
  <c r="E52"/>
  <c r="E48"/>
  <c r="E44"/>
  <c r="E40"/>
  <c r="E36"/>
  <c r="E32"/>
  <c r="E28"/>
  <c r="E24"/>
  <c r="E20"/>
  <c r="E16"/>
  <c r="E12"/>
  <c r="D7"/>
  <c r="H107" s="1"/>
  <c r="T22" l="1"/>
  <c r="T38"/>
  <c r="T54"/>
  <c r="T70"/>
  <c r="T86"/>
  <c r="T102"/>
  <c r="T17"/>
  <c r="T33"/>
  <c r="T49"/>
  <c r="T65"/>
  <c r="T81"/>
  <c r="T97"/>
  <c r="T16"/>
  <c r="T32"/>
  <c r="T48"/>
  <c r="T64"/>
  <c r="T80"/>
  <c r="T96"/>
  <c r="T107"/>
  <c r="T23"/>
  <c r="T39"/>
  <c r="T55"/>
  <c r="T71"/>
  <c r="T87"/>
  <c r="T103"/>
  <c r="T18"/>
  <c r="T34"/>
  <c r="T50"/>
  <c r="T66"/>
  <c r="T82"/>
  <c r="T98"/>
  <c r="T13"/>
  <c r="T29"/>
  <c r="T45"/>
  <c r="T61"/>
  <c r="T77"/>
  <c r="T93"/>
  <c r="T12"/>
  <c r="T28"/>
  <c r="T44"/>
  <c r="T60"/>
  <c r="T76"/>
  <c r="T92"/>
  <c r="T108"/>
  <c r="T19"/>
  <c r="T35"/>
  <c r="T51"/>
  <c r="T67"/>
  <c r="T83"/>
  <c r="T99"/>
  <c r="T14"/>
  <c r="T30"/>
  <c r="T46"/>
  <c r="T62"/>
  <c r="T78"/>
  <c r="T94"/>
  <c r="T109"/>
  <c r="T25"/>
  <c r="T41"/>
  <c r="T57"/>
  <c r="T73"/>
  <c r="T89"/>
  <c r="T105"/>
  <c r="T24"/>
  <c r="T40"/>
  <c r="T56"/>
  <c r="T72"/>
  <c r="T88"/>
  <c r="T104"/>
  <c r="T15"/>
  <c r="T31"/>
  <c r="T47"/>
  <c r="T63"/>
  <c r="T79"/>
  <c r="T95"/>
  <c r="T26"/>
  <c r="T42"/>
  <c r="T58"/>
  <c r="T74"/>
  <c r="T90"/>
  <c r="T106"/>
  <c r="T21"/>
  <c r="T37"/>
  <c r="T53"/>
  <c r="T69"/>
  <c r="T85"/>
  <c r="T101"/>
  <c r="T20"/>
  <c r="T36"/>
  <c r="T52"/>
  <c r="T68"/>
  <c r="T84"/>
  <c r="T100"/>
  <c r="T11"/>
  <c r="T27"/>
  <c r="T43"/>
  <c r="T59"/>
  <c r="T75"/>
  <c r="T91"/>
  <c r="T10"/>
  <c r="E7"/>
  <c r="H22"/>
  <c r="H38"/>
  <c r="H70"/>
  <c r="H86"/>
  <c r="H102"/>
  <c r="H21"/>
  <c r="H37"/>
  <c r="H53"/>
  <c r="H69"/>
  <c r="H85"/>
  <c r="H101"/>
  <c r="H16"/>
  <c r="H32"/>
  <c r="H48"/>
  <c r="H64"/>
  <c r="H80"/>
  <c r="H96"/>
  <c r="H11"/>
  <c r="H27"/>
  <c r="H43"/>
  <c r="H59"/>
  <c r="H75"/>
  <c r="H91"/>
  <c r="H18"/>
  <c r="H50"/>
  <c r="H66"/>
  <c r="H82"/>
  <c r="H98"/>
  <c r="H17"/>
  <c r="H33"/>
  <c r="H49"/>
  <c r="H65"/>
  <c r="H81"/>
  <c r="H97"/>
  <c r="H12"/>
  <c r="H28"/>
  <c r="H44"/>
  <c r="H60"/>
  <c r="H76"/>
  <c r="H92"/>
  <c r="H108"/>
  <c r="H23"/>
  <c r="H39"/>
  <c r="H55"/>
  <c r="H71"/>
  <c r="H87"/>
  <c r="H103"/>
  <c r="H54"/>
  <c r="H34"/>
  <c r="H14"/>
  <c r="H30"/>
  <c r="H46"/>
  <c r="H62"/>
  <c r="H78"/>
  <c r="H94"/>
  <c r="H13"/>
  <c r="H29"/>
  <c r="H45"/>
  <c r="H61"/>
  <c r="H77"/>
  <c r="H93"/>
  <c r="H109"/>
  <c r="H24"/>
  <c r="H40"/>
  <c r="H56"/>
  <c r="H72"/>
  <c r="H88"/>
  <c r="H104"/>
  <c r="H19"/>
  <c r="H35"/>
  <c r="H51"/>
  <c r="H67"/>
  <c r="H83"/>
  <c r="H99"/>
  <c r="H26"/>
  <c r="H42"/>
  <c r="H58"/>
  <c r="H74"/>
  <c r="H90"/>
  <c r="H106"/>
  <c r="H25"/>
  <c r="H41"/>
  <c r="H57"/>
  <c r="H73"/>
  <c r="H89"/>
  <c r="H105"/>
  <c r="H20"/>
  <c r="H36"/>
  <c r="H52"/>
  <c r="H68"/>
  <c r="H84"/>
  <c r="H100"/>
  <c r="H15"/>
  <c r="H31"/>
  <c r="H47"/>
  <c r="H63"/>
  <c r="H79"/>
  <c r="H95"/>
  <c r="H10"/>
  <c r="AA72" l="1"/>
  <c r="AA69"/>
  <c r="AA102"/>
  <c r="AA38"/>
  <c r="AA71"/>
  <c r="AA108"/>
  <c r="AA44"/>
  <c r="AA89"/>
  <c r="AA25"/>
  <c r="AA58"/>
  <c r="AA91"/>
  <c r="AA27"/>
  <c r="AA64"/>
  <c r="AA93"/>
  <c r="AA29"/>
  <c r="AA62"/>
  <c r="AA95"/>
  <c r="AA31"/>
  <c r="AA68"/>
  <c r="AA40"/>
  <c r="AA65"/>
  <c r="AA98"/>
  <c r="AA34"/>
  <c r="AA67"/>
  <c r="AA104"/>
  <c r="AA24"/>
  <c r="AA85"/>
  <c r="AA21"/>
  <c r="AA54"/>
  <c r="AA87"/>
  <c r="AA23"/>
  <c r="AA60"/>
  <c r="AA105"/>
  <c r="AA41"/>
  <c r="AA74"/>
  <c r="AA107"/>
  <c r="AA43"/>
  <c r="AA80"/>
  <c r="AA109"/>
  <c r="AA45"/>
  <c r="AA78"/>
  <c r="AA14"/>
  <c r="AA47"/>
  <c r="AA84"/>
  <c r="AA20"/>
  <c r="AA81"/>
  <c r="AA17"/>
  <c r="AA50"/>
  <c r="AA83"/>
  <c r="AA19"/>
  <c r="AA56"/>
  <c r="AA101"/>
  <c r="AA37"/>
  <c r="AA70"/>
  <c r="AA103"/>
  <c r="AA39"/>
  <c r="AA76"/>
  <c r="AA12"/>
  <c r="AA57"/>
  <c r="AA90"/>
  <c r="AA26"/>
  <c r="AA59"/>
  <c r="AA96"/>
  <c r="AA32"/>
  <c r="AA61"/>
  <c r="AA94"/>
  <c r="AA30"/>
  <c r="AA63"/>
  <c r="AA100"/>
  <c r="AA36"/>
  <c r="AA97"/>
  <c r="AA33"/>
  <c r="AA66"/>
  <c r="AA99"/>
  <c r="AA35"/>
  <c r="G99"/>
  <c r="AA53"/>
  <c r="AA86"/>
  <c r="AA22"/>
  <c r="AA55"/>
  <c r="AA92"/>
  <c r="AA28"/>
  <c r="AA73"/>
  <c r="AA106"/>
  <c r="AA42"/>
  <c r="AA75"/>
  <c r="AA11"/>
  <c r="AA48"/>
  <c r="AA77"/>
  <c r="AA13"/>
  <c r="AA46"/>
  <c r="AA79"/>
  <c r="AA15"/>
  <c r="AA52"/>
  <c r="AA16"/>
  <c r="AA49"/>
  <c r="AA82"/>
  <c r="AA18"/>
  <c r="AA51"/>
  <c r="AA88"/>
  <c r="AA10"/>
  <c r="G23"/>
  <c r="G19"/>
  <c r="G69"/>
  <c r="G48"/>
  <c r="G36"/>
  <c r="G83"/>
  <c r="G58"/>
  <c r="G75"/>
  <c r="G89"/>
  <c r="G100"/>
  <c r="G38"/>
  <c r="G62"/>
  <c r="G63"/>
  <c r="G102"/>
  <c r="G56"/>
  <c r="G93"/>
  <c r="G17"/>
  <c r="G79"/>
  <c r="G15"/>
  <c r="G52"/>
  <c r="G85"/>
  <c r="G21"/>
  <c r="G54"/>
  <c r="G10"/>
  <c r="G35"/>
  <c r="G72"/>
  <c r="G105"/>
  <c r="G90"/>
  <c r="G55"/>
  <c r="G28"/>
  <c r="G94"/>
  <c r="G107"/>
  <c r="G80"/>
  <c r="G49"/>
  <c r="G31"/>
  <c r="G101"/>
  <c r="G70"/>
  <c r="G12"/>
  <c r="G88"/>
  <c r="G87"/>
  <c r="G29"/>
  <c r="G81"/>
  <c r="G95"/>
  <c r="G68"/>
  <c r="G37"/>
  <c r="G51"/>
  <c r="G24"/>
  <c r="G25"/>
  <c r="G60"/>
  <c r="G50"/>
  <c r="G11"/>
  <c r="G47"/>
  <c r="G84"/>
  <c r="G20"/>
  <c r="G53"/>
  <c r="G86"/>
  <c r="G22"/>
  <c r="G67"/>
  <c r="G104"/>
  <c r="G40"/>
  <c r="G57"/>
  <c r="G26"/>
  <c r="G92"/>
  <c r="G61"/>
  <c r="G30"/>
  <c r="G43"/>
  <c r="G16"/>
  <c r="G34"/>
  <c r="G41"/>
  <c r="G74"/>
  <c r="G103"/>
  <c r="G39"/>
  <c r="G76"/>
  <c r="G109"/>
  <c r="G45"/>
  <c r="G78"/>
  <c r="G14"/>
  <c r="G91"/>
  <c r="G27"/>
  <c r="G64"/>
  <c r="G97"/>
  <c r="G33"/>
  <c r="G66"/>
  <c r="G82"/>
  <c r="G73"/>
  <c r="G106"/>
  <c r="G42"/>
  <c r="G71"/>
  <c r="G108"/>
  <c r="G44"/>
  <c r="G77"/>
  <c r="G13"/>
  <c r="G46"/>
  <c r="G18"/>
  <c r="G59"/>
  <c r="G96"/>
  <c r="G32"/>
  <c r="G65"/>
  <c r="G98"/>
  <c r="T7"/>
  <c r="I10" l="1"/>
  <c r="J10" s="1"/>
  <c r="AA7"/>
  <c r="K10" l="1"/>
  <c r="AB10" s="1"/>
  <c r="K14"/>
  <c r="AB14" s="1"/>
  <c r="K18"/>
  <c r="AB18" s="1"/>
  <c r="K22"/>
  <c r="AB22" s="1"/>
  <c r="K26"/>
  <c r="AB26" s="1"/>
  <c r="K30"/>
  <c r="AB30" s="1"/>
  <c r="K34"/>
  <c r="AB34" s="1"/>
  <c r="K38"/>
  <c r="AB38" s="1"/>
  <c r="K42"/>
  <c r="AB42" s="1"/>
  <c r="K46"/>
  <c r="AB46" s="1"/>
  <c r="K50"/>
  <c r="AB50" s="1"/>
  <c r="K54"/>
  <c r="AB54" s="1"/>
  <c r="K58"/>
  <c r="AB58" s="1"/>
  <c r="K62"/>
  <c r="AB62" s="1"/>
  <c r="K66"/>
  <c r="AB66" s="1"/>
  <c r="K70"/>
  <c r="AB70" s="1"/>
  <c r="K74"/>
  <c r="AB74" s="1"/>
  <c r="K78"/>
  <c r="AB78" s="1"/>
  <c r="K82"/>
  <c r="AB82" s="1"/>
  <c r="K86"/>
  <c r="AB86" s="1"/>
  <c r="K90"/>
  <c r="AB90" s="1"/>
  <c r="K94"/>
  <c r="AB94" s="1"/>
  <c r="K98"/>
  <c r="AB98" s="1"/>
  <c r="K102"/>
  <c r="AB102" s="1"/>
  <c r="K106"/>
  <c r="AB106" s="1"/>
  <c r="K13"/>
  <c r="AB13" s="1"/>
  <c r="K17"/>
  <c r="AB17" s="1"/>
  <c r="K21"/>
  <c r="AB21" s="1"/>
  <c r="K25"/>
  <c r="AB25" s="1"/>
  <c r="K29"/>
  <c r="AB29" s="1"/>
  <c r="K33"/>
  <c r="AB33" s="1"/>
  <c r="K37"/>
  <c r="AB37" s="1"/>
  <c r="K41"/>
  <c r="AB41" s="1"/>
  <c r="K45"/>
  <c r="AB45" s="1"/>
  <c r="K49"/>
  <c r="AB49" s="1"/>
  <c r="K53"/>
  <c r="AB53" s="1"/>
  <c r="K57"/>
  <c r="AB57" s="1"/>
  <c r="K61"/>
  <c r="AB61" s="1"/>
  <c r="K65"/>
  <c r="AB65" s="1"/>
  <c r="K69"/>
  <c r="AB69" s="1"/>
  <c r="K73"/>
  <c r="AB73" s="1"/>
  <c r="K77"/>
  <c r="AB77" s="1"/>
  <c r="K81"/>
  <c r="AB81" s="1"/>
  <c r="K85"/>
  <c r="AB85" s="1"/>
  <c r="K89"/>
  <c r="AB89" s="1"/>
  <c r="K93"/>
  <c r="AB93" s="1"/>
  <c r="K97"/>
  <c r="AB97" s="1"/>
  <c r="K101"/>
  <c r="AB101" s="1"/>
  <c r="K105"/>
  <c r="AB105" s="1"/>
  <c r="K109"/>
  <c r="AB109" s="1"/>
  <c r="K12"/>
  <c r="AB12" s="1"/>
  <c r="K16"/>
  <c r="AB16" s="1"/>
  <c r="K20"/>
  <c r="AB20" s="1"/>
  <c r="K24"/>
  <c r="AB24" s="1"/>
  <c r="K28"/>
  <c r="AB28" s="1"/>
  <c r="K32"/>
  <c r="AB32" s="1"/>
  <c r="K36"/>
  <c r="AB36" s="1"/>
  <c r="K40"/>
  <c r="AB40" s="1"/>
  <c r="K44"/>
  <c r="AB44" s="1"/>
  <c r="K48"/>
  <c r="AB48" s="1"/>
  <c r="K52"/>
  <c r="AB52" s="1"/>
  <c r="K56"/>
  <c r="AB56" s="1"/>
  <c r="K60"/>
  <c r="AB60" s="1"/>
  <c r="K64"/>
  <c r="AB64" s="1"/>
  <c r="K68"/>
  <c r="AB68" s="1"/>
  <c r="K72"/>
  <c r="AB72" s="1"/>
  <c r="K76"/>
  <c r="AB76" s="1"/>
  <c r="K80"/>
  <c r="AB80" s="1"/>
  <c r="K84"/>
  <c r="AB84" s="1"/>
  <c r="K88"/>
  <c r="AB88" s="1"/>
  <c r="K92"/>
  <c r="AB92" s="1"/>
  <c r="K96"/>
  <c r="AB96" s="1"/>
  <c r="K100"/>
  <c r="AB100" s="1"/>
  <c r="K104"/>
  <c r="AB104" s="1"/>
  <c r="K108"/>
  <c r="AB108" s="1"/>
  <c r="K11"/>
  <c r="AB11" s="1"/>
  <c r="K15"/>
  <c r="AB15" s="1"/>
  <c r="K19"/>
  <c r="AB19" s="1"/>
  <c r="K23"/>
  <c r="AB23" s="1"/>
  <c r="K27"/>
  <c r="AB27" s="1"/>
  <c r="K31"/>
  <c r="AB31" s="1"/>
  <c r="K35"/>
  <c r="AB35" s="1"/>
  <c r="K39"/>
  <c r="AB39" s="1"/>
  <c r="K43"/>
  <c r="AB43" s="1"/>
  <c r="K47"/>
  <c r="AB47" s="1"/>
  <c r="K51"/>
  <c r="AB51" s="1"/>
  <c r="K55"/>
  <c r="AB55" s="1"/>
  <c r="K59"/>
  <c r="AB59" s="1"/>
  <c r="K63"/>
  <c r="AB63" s="1"/>
  <c r="K67"/>
  <c r="AB67" s="1"/>
  <c r="K71"/>
  <c r="AB71" s="1"/>
  <c r="K75"/>
  <c r="AB75" s="1"/>
  <c r="K79"/>
  <c r="AB79" s="1"/>
  <c r="K83"/>
  <c r="AB83" s="1"/>
  <c r="K87"/>
  <c r="AB87" s="1"/>
  <c r="K91"/>
  <c r="AB91" s="1"/>
  <c r="K95"/>
  <c r="AB95" s="1"/>
  <c r="K99"/>
  <c r="AB99" s="1"/>
  <c r="K103"/>
  <c r="AB103" s="1"/>
  <c r="K107"/>
  <c r="AB107" s="1"/>
  <c r="AB7" l="1"/>
  <c r="AC7" s="1"/>
  <c r="U79"/>
  <c r="U47"/>
  <c r="U15"/>
  <c r="U100"/>
  <c r="U84"/>
  <c r="U68"/>
  <c r="U52"/>
  <c r="U36"/>
  <c r="U20"/>
  <c r="U105"/>
  <c r="U89"/>
  <c r="U73"/>
  <c r="U57"/>
  <c r="U41"/>
  <c r="U25"/>
  <c r="U106"/>
  <c r="U90"/>
  <c r="U74"/>
  <c r="U58"/>
  <c r="U42"/>
  <c r="U26"/>
  <c r="U95"/>
  <c r="U63"/>
  <c r="U31"/>
  <c r="U99"/>
  <c r="U83"/>
  <c r="U67"/>
  <c r="U51"/>
  <c r="U35"/>
  <c r="U19"/>
  <c r="U104"/>
  <c r="U88"/>
  <c r="U72"/>
  <c r="U56"/>
  <c r="U40"/>
  <c r="U24"/>
  <c r="U109"/>
  <c r="U93"/>
  <c r="U77"/>
  <c r="U61"/>
  <c r="U45"/>
  <c r="U29"/>
  <c r="U13"/>
  <c r="U94"/>
  <c r="U78"/>
  <c r="U62"/>
  <c r="U46"/>
  <c r="U30"/>
  <c r="U14"/>
  <c r="U87"/>
  <c r="U55"/>
  <c r="U23"/>
  <c r="U108"/>
  <c r="U92"/>
  <c r="U76"/>
  <c r="U60"/>
  <c r="U44"/>
  <c r="U28"/>
  <c r="U12"/>
  <c r="U97"/>
  <c r="U81"/>
  <c r="U65"/>
  <c r="U49"/>
  <c r="U33"/>
  <c r="U17"/>
  <c r="U98"/>
  <c r="U82"/>
  <c r="U66"/>
  <c r="U50"/>
  <c r="U34"/>
  <c r="U18"/>
  <c r="U103"/>
  <c r="U71"/>
  <c r="U39"/>
  <c r="U107"/>
  <c r="U91"/>
  <c r="U75"/>
  <c r="U59"/>
  <c r="U43"/>
  <c r="U27"/>
  <c r="U11"/>
  <c r="U96"/>
  <c r="U80"/>
  <c r="U64"/>
  <c r="U48"/>
  <c r="U32"/>
  <c r="U16"/>
  <c r="U101"/>
  <c r="U85"/>
  <c r="U69"/>
  <c r="U53"/>
  <c r="U37"/>
  <c r="U21"/>
  <c r="U102"/>
  <c r="U86"/>
  <c r="U70"/>
  <c r="U54"/>
  <c r="U38"/>
  <c r="U22"/>
  <c r="U10"/>
  <c r="U7" l="1"/>
  <c r="V10" s="1"/>
  <c r="X28" l="1"/>
  <c r="X29"/>
  <c r="X20"/>
  <c r="X21"/>
  <c r="W10"/>
  <c r="Y13" s="1"/>
  <c r="X10" l="1"/>
  <c r="Y10" l="1"/>
</calcChain>
</file>

<file path=xl/sharedStrings.xml><?xml version="1.0" encoding="utf-8"?>
<sst xmlns="http://schemas.openxmlformats.org/spreadsheetml/2006/main" count="50" uniqueCount="45">
  <si>
    <t>x</t>
  </si>
  <si>
    <t>y</t>
  </si>
  <si>
    <t>(x-xbar)(y-ybar)</t>
  </si>
  <si>
    <t>(x-xbar)^2</t>
  </si>
  <si>
    <t>yhat</t>
  </si>
  <si>
    <t>i</t>
  </si>
  <si>
    <t>xbar</t>
  </si>
  <si>
    <t>ybar</t>
  </si>
  <si>
    <t>THESE CAN BE CHANGED!</t>
  </si>
  <si>
    <t xml:space="preserve">COMPARE THESE WITH </t>
  </si>
  <si>
    <t>THE TRUE BETA VALUES</t>
  </si>
  <si>
    <t>e^2</t>
  </si>
  <si>
    <t>SE</t>
  </si>
  <si>
    <t>sum</t>
  </si>
  <si>
    <t>pnorm</t>
  </si>
  <si>
    <t>pstud</t>
  </si>
  <si>
    <t>lower</t>
  </si>
  <si>
    <t>upper</t>
  </si>
  <si>
    <t>k</t>
  </si>
  <si>
    <t>z star</t>
  </si>
  <si>
    <t>t star</t>
  </si>
  <si>
    <t>PART 1: HERE WE GENERATE DATA</t>
  </si>
  <si>
    <t xml:space="preserve">THIS GRAPH WILL UPDATE IF YOU HIT F9 OR CHOOSE </t>
  </si>
  <si>
    <t xml:space="preserve">PART 3: HERE WE FIND P VALUES AND CONFIDENCE </t>
  </si>
  <si>
    <t>NORMAL CONF. INTERVAL</t>
  </si>
  <si>
    <t>STUDENT'S CONF. INTERVAL</t>
  </si>
  <si>
    <t>alpha</t>
  </si>
  <si>
    <t>(y-ybar)^2</t>
  </si>
  <si>
    <t>TSS</t>
  </si>
  <si>
    <t>ESS</t>
  </si>
  <si>
    <t>(yhat-ybar)^2</t>
  </si>
  <si>
    <t>R squared</t>
  </si>
  <si>
    <t>PART 4: R SQUARED</t>
  </si>
  <si>
    <t>AND ITS COMPONENTS</t>
  </si>
  <si>
    <t>t</t>
  </si>
  <si>
    <t>0 - |t|</t>
  </si>
  <si>
    <t xml:space="preserve">(AFTER THIS, WE WILL PROCEED AS IF WE </t>
  </si>
  <si>
    <t>DIFFERENT VALUES IN CELLS B9-B11</t>
  </si>
  <si>
    <t>beta</t>
  </si>
  <si>
    <t>b</t>
  </si>
  <si>
    <t>a</t>
  </si>
  <si>
    <t>DIDN'T KNOW THESE ALPHA &amp; BETA VALUES)</t>
  </si>
  <si>
    <t>PART 2: HERE WE ESTIMATE ALPHA AND BETA AS A AND B</t>
  </si>
  <si>
    <t>INTERVALS AROUND THE ESTIMATED SLOPE, B</t>
  </si>
  <si>
    <t>sigma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</si>
</sst>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8EC86"/>
        <bgColor indexed="64"/>
      </patternFill>
    </fill>
    <fill>
      <patternFill patternType="solid">
        <fgColor rgb="FFF19393"/>
        <bgColor indexed="64"/>
      </patternFill>
    </fill>
    <fill>
      <patternFill patternType="solid">
        <fgColor rgb="FF8DAAF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2" fontId="0" fillId="5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9393"/>
      <color rgb="FF8DAAFB"/>
      <color rgb="FF78EC86"/>
      <color rgb="FF1550F7"/>
      <color rgb="FF0CCE0C"/>
      <color rgb="FFE85252"/>
      <color rgb="FFFA1212"/>
      <color rgb="FFFFFFB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1550F7"/>
              </a:solidFill>
              <a:ln w="12700">
                <a:solidFill>
                  <a:srgbClr val="8DAAFB"/>
                </a:solidFill>
              </a:ln>
            </c:spPr>
          </c:marker>
          <c:xVal>
            <c:numRef>
              <c:f>Sheet1!$D$10:$D$109</c:f>
              <c:numCache>
                <c:formatCode>0.00</c:formatCode>
                <c:ptCount val="100"/>
                <c:pt idx="0">
                  <c:v>2.9289483142730877</c:v>
                </c:pt>
                <c:pt idx="1">
                  <c:v>8.0484473111753001</c:v>
                </c:pt>
                <c:pt idx="2">
                  <c:v>9.8880048138197036</c:v>
                </c:pt>
                <c:pt idx="3">
                  <c:v>8.0232371336497721</c:v>
                </c:pt>
                <c:pt idx="4">
                  <c:v>7.1807457373143091</c:v>
                </c:pt>
                <c:pt idx="5">
                  <c:v>2.8375710591851999</c:v>
                </c:pt>
                <c:pt idx="6">
                  <c:v>8.6228438173162569</c:v>
                </c:pt>
                <c:pt idx="7">
                  <c:v>4.7946106144412255</c:v>
                </c:pt>
                <c:pt idx="8">
                  <c:v>6.8081298694680896</c:v>
                </c:pt>
                <c:pt idx="9">
                  <c:v>4.0289517800003383</c:v>
                </c:pt>
                <c:pt idx="10">
                  <c:v>4.5328061024954991</c:v>
                </c:pt>
                <c:pt idx="11">
                  <c:v>3.4388747403139908</c:v>
                </c:pt>
                <c:pt idx="12">
                  <c:v>9.2865803758085459</c:v>
                </c:pt>
                <c:pt idx="13">
                  <c:v>7.2774580160711171</c:v>
                </c:pt>
                <c:pt idx="14">
                  <c:v>4.1690137381526711</c:v>
                </c:pt>
                <c:pt idx="15">
                  <c:v>9.6815178843920648</c:v>
                </c:pt>
                <c:pt idx="16">
                  <c:v>4.0655341267573109</c:v>
                </c:pt>
                <c:pt idx="17">
                  <c:v>3.4926676430302628</c:v>
                </c:pt>
                <c:pt idx="18">
                  <c:v>5.2896433916400643</c:v>
                </c:pt>
                <c:pt idx="19">
                  <c:v>5.948636610639964</c:v>
                </c:pt>
                <c:pt idx="20">
                  <c:v>7.8390008358874042</c:v>
                </c:pt>
                <c:pt idx="21">
                  <c:v>2.4536755154401857</c:v>
                </c:pt>
                <c:pt idx="22">
                  <c:v>7.2196835700387396</c:v>
                </c:pt>
                <c:pt idx="23">
                  <c:v>5.3839893773540481</c:v>
                </c:pt>
                <c:pt idx="24">
                  <c:v>3.6881540133988278</c:v>
                </c:pt>
                <c:pt idx="25">
                  <c:v>3.195575620224278</c:v>
                </c:pt>
                <c:pt idx="26">
                  <c:v>6.9992253780923193</c:v>
                </c:pt>
                <c:pt idx="27">
                  <c:v>7.0390036775022153</c:v>
                </c:pt>
                <c:pt idx="28">
                  <c:v>2.8383943485671814</c:v>
                </c:pt>
                <c:pt idx="29">
                  <c:v>5.0551743441735013</c:v>
                </c:pt>
                <c:pt idx="30">
                  <c:v>3.7480635913515092</c:v>
                </c:pt>
                <c:pt idx="31">
                  <c:v>0.64046530359346487</c:v>
                </c:pt>
                <c:pt idx="32">
                  <c:v>4.6912308028069312</c:v>
                </c:pt>
                <c:pt idx="33">
                  <c:v>4.2839789416517338</c:v>
                </c:pt>
                <c:pt idx="34">
                  <c:v>5.0957594167580478</c:v>
                </c:pt>
                <c:pt idx="35">
                  <c:v>7.4377240866906895</c:v>
                </c:pt>
                <c:pt idx="36">
                  <c:v>0.55334381334875893</c:v>
                </c:pt>
                <c:pt idx="37">
                  <c:v>6.5590500764577087</c:v>
                </c:pt>
                <c:pt idx="38">
                  <c:v>6.5052383003073455</c:v>
                </c:pt>
                <c:pt idx="39">
                  <c:v>0.32311080604576325</c:v>
                </c:pt>
                <c:pt idx="40">
                  <c:v>9.3703819457535964</c:v>
                </c:pt>
                <c:pt idx="41">
                  <c:v>4.5395706808715186</c:v>
                </c:pt>
                <c:pt idx="42">
                  <c:v>4.543463314343283</c:v>
                </c:pt>
                <c:pt idx="43">
                  <c:v>8.0660936466999154</c:v>
                </c:pt>
                <c:pt idx="44">
                  <c:v>1.9078022296975394</c:v>
                </c:pt>
                <c:pt idx="45">
                  <c:v>1.5219418857807376</c:v>
                </c:pt>
                <c:pt idx="46">
                  <c:v>1.4138703333877878</c:v>
                </c:pt>
                <c:pt idx="47">
                  <c:v>6.8968899321893717</c:v>
                </c:pt>
                <c:pt idx="48">
                  <c:v>2.9250461525071803</c:v>
                </c:pt>
                <c:pt idx="49">
                  <c:v>6.9332458186908141E-2</c:v>
                </c:pt>
                <c:pt idx="50">
                  <c:v>8.6544773873278515</c:v>
                </c:pt>
                <c:pt idx="51">
                  <c:v>2.9412802064033072</c:v>
                </c:pt>
                <c:pt idx="52">
                  <c:v>8.5600930331252822</c:v>
                </c:pt>
                <c:pt idx="53">
                  <c:v>4.9258758535447473</c:v>
                </c:pt>
                <c:pt idx="54">
                  <c:v>2.2417907669866732</c:v>
                </c:pt>
                <c:pt idx="55">
                  <c:v>1.3898142004514646</c:v>
                </c:pt>
                <c:pt idx="56">
                  <c:v>8.2270319463293795</c:v>
                </c:pt>
                <c:pt idx="57">
                  <c:v>5.4149576036684088</c:v>
                </c:pt>
                <c:pt idx="58">
                  <c:v>5.4098715886071425</c:v>
                </c:pt>
                <c:pt idx="59">
                  <c:v>1.489956013017073</c:v>
                </c:pt>
                <c:pt idx="60">
                  <c:v>6.0598870240216929</c:v>
                </c:pt>
                <c:pt idx="61">
                  <c:v>7.5617747849863655</c:v>
                </c:pt>
                <c:pt idx="62">
                  <c:v>5.0286622824547429</c:v>
                </c:pt>
                <c:pt idx="63">
                  <c:v>2.6918502164189473</c:v>
                </c:pt>
                <c:pt idx="64">
                  <c:v>7.6785456295102605</c:v>
                </c:pt>
                <c:pt idx="65">
                  <c:v>5.1395255549550622</c:v>
                </c:pt>
                <c:pt idx="66">
                  <c:v>6.8455020391455346</c:v>
                </c:pt>
                <c:pt idx="67">
                  <c:v>9.2254466509665018</c:v>
                </c:pt>
                <c:pt idx="68">
                  <c:v>7.7967004847856458E-2</c:v>
                </c:pt>
                <c:pt idx="69">
                  <c:v>3.351248085418117</c:v>
                </c:pt>
                <c:pt idx="70">
                  <c:v>6.4700836754933384</c:v>
                </c:pt>
                <c:pt idx="71">
                  <c:v>3.7727062153069824</c:v>
                </c:pt>
                <c:pt idx="72">
                  <c:v>3.5740576065073437</c:v>
                </c:pt>
                <c:pt idx="73">
                  <c:v>8.326203343906835</c:v>
                </c:pt>
                <c:pt idx="74">
                  <c:v>6.183279271849413</c:v>
                </c:pt>
                <c:pt idx="75">
                  <c:v>5.640526869175801</c:v>
                </c:pt>
                <c:pt idx="76">
                  <c:v>4.7128113471034982</c:v>
                </c:pt>
                <c:pt idx="77">
                  <c:v>1.9302867515690991</c:v>
                </c:pt>
                <c:pt idx="78">
                  <c:v>8.0088854647379293</c:v>
                </c:pt>
                <c:pt idx="79">
                  <c:v>9.1226184202439331</c:v>
                </c:pt>
                <c:pt idx="80">
                  <c:v>2.3137470178857833</c:v>
                </c:pt>
                <c:pt idx="81">
                  <c:v>0.10358756888638077</c:v>
                </c:pt>
                <c:pt idx="82">
                  <c:v>8.9643795338900301</c:v>
                </c:pt>
                <c:pt idx="83">
                  <c:v>4.7173081117088618</c:v>
                </c:pt>
                <c:pt idx="84">
                  <c:v>7.9153015003131983</c:v>
                </c:pt>
                <c:pt idx="85">
                  <c:v>7.6162702578186403</c:v>
                </c:pt>
                <c:pt idx="86">
                  <c:v>4.2549055803338405</c:v>
                </c:pt>
                <c:pt idx="87">
                  <c:v>4.2776023231511751</c:v>
                </c:pt>
                <c:pt idx="88">
                  <c:v>5.5576027682200513</c:v>
                </c:pt>
                <c:pt idx="89">
                  <c:v>2.4289089508336215</c:v>
                </c:pt>
                <c:pt idx="90">
                  <c:v>5.6736794118490597</c:v>
                </c:pt>
                <c:pt idx="91">
                  <c:v>7.4789957234229565</c:v>
                </c:pt>
                <c:pt idx="92">
                  <c:v>0.36446007285547477</c:v>
                </c:pt>
                <c:pt idx="93">
                  <c:v>4.973771382262326</c:v>
                </c:pt>
                <c:pt idx="94">
                  <c:v>1.4738729737099554</c:v>
                </c:pt>
                <c:pt idx="95">
                  <c:v>4.5413395591670636</c:v>
                </c:pt>
                <c:pt idx="96">
                  <c:v>5.5090199923567429</c:v>
                </c:pt>
                <c:pt idx="97">
                  <c:v>9.0630919180630336</c:v>
                </c:pt>
                <c:pt idx="98">
                  <c:v>0.27960317985126659</c:v>
                </c:pt>
                <c:pt idx="99">
                  <c:v>1.9239216140876803</c:v>
                </c:pt>
              </c:numCache>
            </c:numRef>
          </c:xVal>
          <c:yVal>
            <c:numRef>
              <c:f>Sheet1!$E$10:$E$109</c:f>
              <c:numCache>
                <c:formatCode>0.00</c:formatCode>
                <c:ptCount val="100"/>
                <c:pt idx="0">
                  <c:v>164.46665997278799</c:v>
                </c:pt>
                <c:pt idx="1">
                  <c:v>132.96239484880059</c:v>
                </c:pt>
                <c:pt idx="2">
                  <c:v>161.76268165337848</c:v>
                </c:pt>
                <c:pt idx="3">
                  <c:v>187.5181912493133</c:v>
                </c:pt>
                <c:pt idx="4">
                  <c:v>118.54537240605096</c:v>
                </c:pt>
                <c:pt idx="5">
                  <c:v>118.06264684351304</c:v>
                </c:pt>
                <c:pt idx="6">
                  <c:v>166.71215117079828</c:v>
                </c:pt>
                <c:pt idx="7">
                  <c:v>89.595874622696698</c:v>
                </c:pt>
                <c:pt idx="8">
                  <c:v>111.06048324397392</c:v>
                </c:pt>
                <c:pt idx="9">
                  <c:v>122.10107480927185</c:v>
                </c:pt>
                <c:pt idx="10">
                  <c:v>127.40017707339695</c:v>
                </c:pt>
                <c:pt idx="11">
                  <c:v>120.81166343584884</c:v>
                </c:pt>
                <c:pt idx="12">
                  <c:v>147.53178770696957</c:v>
                </c:pt>
                <c:pt idx="13">
                  <c:v>163.36975857206522</c:v>
                </c:pt>
                <c:pt idx="14">
                  <c:v>123.36529283413856</c:v>
                </c:pt>
                <c:pt idx="15">
                  <c:v>156.88528134048292</c:v>
                </c:pt>
                <c:pt idx="16">
                  <c:v>137.31119586120158</c:v>
                </c:pt>
                <c:pt idx="17">
                  <c:v>154.06510159326868</c:v>
                </c:pt>
                <c:pt idx="18">
                  <c:v>122.66887973563749</c:v>
                </c:pt>
                <c:pt idx="19">
                  <c:v>181.30542138107256</c:v>
                </c:pt>
                <c:pt idx="20">
                  <c:v>128.13316071807847</c:v>
                </c:pt>
                <c:pt idx="21">
                  <c:v>116.73769699036956</c:v>
                </c:pt>
                <c:pt idx="22">
                  <c:v>130.03016676095336</c:v>
                </c:pt>
                <c:pt idx="23">
                  <c:v>166.98507425944862</c:v>
                </c:pt>
                <c:pt idx="24">
                  <c:v>173.76321128760827</c:v>
                </c:pt>
                <c:pt idx="25">
                  <c:v>118.98617917380466</c:v>
                </c:pt>
                <c:pt idx="26">
                  <c:v>135.86178954561032</c:v>
                </c:pt>
                <c:pt idx="27">
                  <c:v>153.90284517601822</c:v>
                </c:pt>
                <c:pt idx="28">
                  <c:v>125.39563515778963</c:v>
                </c:pt>
                <c:pt idx="29">
                  <c:v>108.2709234161685</c:v>
                </c:pt>
                <c:pt idx="30">
                  <c:v>96.887549000925162</c:v>
                </c:pt>
                <c:pt idx="31">
                  <c:v>111.30878998506033</c:v>
                </c:pt>
                <c:pt idx="32">
                  <c:v>158.53181109758046</c:v>
                </c:pt>
                <c:pt idx="33">
                  <c:v>134.89917434220445</c:v>
                </c:pt>
                <c:pt idx="34">
                  <c:v>125.31032857502704</c:v>
                </c:pt>
                <c:pt idx="35">
                  <c:v>167.49601690851952</c:v>
                </c:pt>
                <c:pt idx="36">
                  <c:v>74.204116311778577</c:v>
                </c:pt>
                <c:pt idx="37">
                  <c:v>186.6141260162284</c:v>
                </c:pt>
                <c:pt idx="38">
                  <c:v>152.0092937007262</c:v>
                </c:pt>
                <c:pt idx="39">
                  <c:v>116.25487686709461</c:v>
                </c:pt>
                <c:pt idx="40">
                  <c:v>172.16704921821486</c:v>
                </c:pt>
                <c:pt idx="41">
                  <c:v>132.29504479629512</c:v>
                </c:pt>
                <c:pt idx="42">
                  <c:v>114.80233382302546</c:v>
                </c:pt>
                <c:pt idx="43">
                  <c:v>164.38239288393925</c:v>
                </c:pt>
                <c:pt idx="44">
                  <c:v>82.50759914054855</c:v>
                </c:pt>
                <c:pt idx="45">
                  <c:v>113.1304217507985</c:v>
                </c:pt>
                <c:pt idx="46">
                  <c:v>101.09550525150526</c:v>
                </c:pt>
                <c:pt idx="47">
                  <c:v>142.34715313765182</c:v>
                </c:pt>
                <c:pt idx="48">
                  <c:v>134.21315592243616</c:v>
                </c:pt>
                <c:pt idx="49">
                  <c:v>92.312294607730436</c:v>
                </c:pt>
                <c:pt idx="50">
                  <c:v>130.49275345521755</c:v>
                </c:pt>
                <c:pt idx="51">
                  <c:v>122.08136115079252</c:v>
                </c:pt>
                <c:pt idx="52">
                  <c:v>141.51889768707241</c:v>
                </c:pt>
                <c:pt idx="53">
                  <c:v>162.282413162447</c:v>
                </c:pt>
                <c:pt idx="54">
                  <c:v>120.826543627934</c:v>
                </c:pt>
                <c:pt idx="55">
                  <c:v>97.676689088054886</c:v>
                </c:pt>
                <c:pt idx="56">
                  <c:v>161.2170934630393</c:v>
                </c:pt>
                <c:pt idx="57">
                  <c:v>140.91567633802231</c:v>
                </c:pt>
                <c:pt idx="58">
                  <c:v>123.72220321986126</c:v>
                </c:pt>
                <c:pt idx="59">
                  <c:v>96.686649046260143</c:v>
                </c:pt>
                <c:pt idx="60">
                  <c:v>173.1966365571493</c:v>
                </c:pt>
                <c:pt idx="61">
                  <c:v>149.03383965380624</c:v>
                </c:pt>
                <c:pt idx="62">
                  <c:v>84.776656353320291</c:v>
                </c:pt>
                <c:pt idx="63">
                  <c:v>113.33886692599241</c:v>
                </c:pt>
                <c:pt idx="64">
                  <c:v>152.48717702877104</c:v>
                </c:pt>
                <c:pt idx="65">
                  <c:v>133.91657260721232</c:v>
                </c:pt>
                <c:pt idx="66">
                  <c:v>134.77671365223213</c:v>
                </c:pt>
                <c:pt idx="67">
                  <c:v>161.67939647798411</c:v>
                </c:pt>
                <c:pt idx="68">
                  <c:v>81.996888822322603</c:v>
                </c:pt>
                <c:pt idx="69">
                  <c:v>101.32035710594272</c:v>
                </c:pt>
                <c:pt idx="70">
                  <c:v>145.40580537413774</c:v>
                </c:pt>
                <c:pt idx="71">
                  <c:v>114.00587203658847</c:v>
                </c:pt>
                <c:pt idx="72">
                  <c:v>148.36404815918598</c:v>
                </c:pt>
                <c:pt idx="73">
                  <c:v>182.49792798438685</c:v>
                </c:pt>
                <c:pt idx="74">
                  <c:v>91.626614367346264</c:v>
                </c:pt>
                <c:pt idx="75">
                  <c:v>180.02912504166341</c:v>
                </c:pt>
                <c:pt idx="76">
                  <c:v>123.41228411660555</c:v>
                </c:pt>
                <c:pt idx="77">
                  <c:v>75.789772744663864</c:v>
                </c:pt>
                <c:pt idx="78">
                  <c:v>172.07194383549722</c:v>
                </c:pt>
                <c:pt idx="79">
                  <c:v>218.24919826857186</c:v>
                </c:pt>
                <c:pt idx="80">
                  <c:v>106.09246866920225</c:v>
                </c:pt>
                <c:pt idx="81">
                  <c:v>81.986488816819019</c:v>
                </c:pt>
                <c:pt idx="82">
                  <c:v>138.14515583063627</c:v>
                </c:pt>
                <c:pt idx="83">
                  <c:v>139.2008262773339</c:v>
                </c:pt>
                <c:pt idx="84">
                  <c:v>175.8365191149507</c:v>
                </c:pt>
                <c:pt idx="85">
                  <c:v>217.95539984669273</c:v>
                </c:pt>
                <c:pt idx="86">
                  <c:v>128.535933566305</c:v>
                </c:pt>
                <c:pt idx="87">
                  <c:v>94.075109737088027</c:v>
                </c:pt>
                <c:pt idx="88">
                  <c:v>131.69658187117872</c:v>
                </c:pt>
                <c:pt idx="89">
                  <c:v>129.45713727889296</c:v>
                </c:pt>
                <c:pt idx="90">
                  <c:v>136.11452990641186</c:v>
                </c:pt>
                <c:pt idx="91">
                  <c:v>156.91873980009927</c:v>
                </c:pt>
                <c:pt idx="92">
                  <c:v>45.183790978290723</c:v>
                </c:pt>
                <c:pt idx="93">
                  <c:v>141.31192820138426</c:v>
                </c:pt>
                <c:pt idx="94">
                  <c:v>131.45892123421001</c:v>
                </c:pt>
                <c:pt idx="95">
                  <c:v>151.25136390631525</c:v>
                </c:pt>
                <c:pt idx="96">
                  <c:v>158.70318048045183</c:v>
                </c:pt>
                <c:pt idx="97">
                  <c:v>147.53613091535675</c:v>
                </c:pt>
                <c:pt idx="98">
                  <c:v>105.19049263364626</c:v>
                </c:pt>
                <c:pt idx="99">
                  <c:v>113.48493559072054</c:v>
                </c:pt>
              </c:numCache>
            </c:numRef>
          </c:yVal>
        </c:ser>
        <c:ser>
          <c:idx val="1"/>
          <c:order val="1"/>
          <c:spPr>
            <a:ln w="50800">
              <a:solidFill>
                <a:srgbClr val="E85252"/>
              </a:solidFill>
            </a:ln>
          </c:spPr>
          <c:marker>
            <c:symbol val="none"/>
          </c:marker>
          <c:xVal>
            <c:numRef>
              <c:f>Sheet1!$D$10:$D$109</c:f>
              <c:numCache>
                <c:formatCode>0.00</c:formatCode>
                <c:ptCount val="100"/>
                <c:pt idx="0">
                  <c:v>2.9289483142730877</c:v>
                </c:pt>
                <c:pt idx="1">
                  <c:v>8.0484473111753001</c:v>
                </c:pt>
                <c:pt idx="2">
                  <c:v>9.8880048138197036</c:v>
                </c:pt>
                <c:pt idx="3">
                  <c:v>8.0232371336497721</c:v>
                </c:pt>
                <c:pt idx="4">
                  <c:v>7.1807457373143091</c:v>
                </c:pt>
                <c:pt idx="5">
                  <c:v>2.8375710591851999</c:v>
                </c:pt>
                <c:pt idx="6">
                  <c:v>8.6228438173162569</c:v>
                </c:pt>
                <c:pt idx="7">
                  <c:v>4.7946106144412255</c:v>
                </c:pt>
                <c:pt idx="8">
                  <c:v>6.8081298694680896</c:v>
                </c:pt>
                <c:pt idx="9">
                  <c:v>4.0289517800003383</c:v>
                </c:pt>
                <c:pt idx="10">
                  <c:v>4.5328061024954991</c:v>
                </c:pt>
                <c:pt idx="11">
                  <c:v>3.4388747403139908</c:v>
                </c:pt>
                <c:pt idx="12">
                  <c:v>9.2865803758085459</c:v>
                </c:pt>
                <c:pt idx="13">
                  <c:v>7.2774580160711171</c:v>
                </c:pt>
                <c:pt idx="14">
                  <c:v>4.1690137381526711</c:v>
                </c:pt>
                <c:pt idx="15">
                  <c:v>9.6815178843920648</c:v>
                </c:pt>
                <c:pt idx="16">
                  <c:v>4.0655341267573109</c:v>
                </c:pt>
                <c:pt idx="17">
                  <c:v>3.4926676430302628</c:v>
                </c:pt>
                <c:pt idx="18">
                  <c:v>5.2896433916400643</c:v>
                </c:pt>
                <c:pt idx="19">
                  <c:v>5.948636610639964</c:v>
                </c:pt>
                <c:pt idx="20">
                  <c:v>7.8390008358874042</c:v>
                </c:pt>
                <c:pt idx="21">
                  <c:v>2.4536755154401857</c:v>
                </c:pt>
                <c:pt idx="22">
                  <c:v>7.2196835700387396</c:v>
                </c:pt>
                <c:pt idx="23">
                  <c:v>5.3839893773540481</c:v>
                </c:pt>
                <c:pt idx="24">
                  <c:v>3.6881540133988278</c:v>
                </c:pt>
                <c:pt idx="25">
                  <c:v>3.195575620224278</c:v>
                </c:pt>
                <c:pt idx="26">
                  <c:v>6.9992253780923193</c:v>
                </c:pt>
                <c:pt idx="27">
                  <c:v>7.0390036775022153</c:v>
                </c:pt>
                <c:pt idx="28">
                  <c:v>2.8383943485671814</c:v>
                </c:pt>
                <c:pt idx="29">
                  <c:v>5.0551743441735013</c:v>
                </c:pt>
                <c:pt idx="30">
                  <c:v>3.7480635913515092</c:v>
                </c:pt>
                <c:pt idx="31">
                  <c:v>0.64046530359346487</c:v>
                </c:pt>
                <c:pt idx="32">
                  <c:v>4.6912308028069312</c:v>
                </c:pt>
                <c:pt idx="33">
                  <c:v>4.2839789416517338</c:v>
                </c:pt>
                <c:pt idx="34">
                  <c:v>5.0957594167580478</c:v>
                </c:pt>
                <c:pt idx="35">
                  <c:v>7.4377240866906895</c:v>
                </c:pt>
                <c:pt idx="36">
                  <c:v>0.55334381334875893</c:v>
                </c:pt>
                <c:pt idx="37">
                  <c:v>6.5590500764577087</c:v>
                </c:pt>
                <c:pt idx="38">
                  <c:v>6.5052383003073455</c:v>
                </c:pt>
                <c:pt idx="39">
                  <c:v>0.32311080604576325</c:v>
                </c:pt>
                <c:pt idx="40">
                  <c:v>9.3703819457535964</c:v>
                </c:pt>
                <c:pt idx="41">
                  <c:v>4.5395706808715186</c:v>
                </c:pt>
                <c:pt idx="42">
                  <c:v>4.543463314343283</c:v>
                </c:pt>
                <c:pt idx="43">
                  <c:v>8.0660936466999154</c:v>
                </c:pt>
                <c:pt idx="44">
                  <c:v>1.9078022296975394</c:v>
                </c:pt>
                <c:pt idx="45">
                  <c:v>1.5219418857807376</c:v>
                </c:pt>
                <c:pt idx="46">
                  <c:v>1.4138703333877878</c:v>
                </c:pt>
                <c:pt idx="47">
                  <c:v>6.8968899321893717</c:v>
                </c:pt>
                <c:pt idx="48">
                  <c:v>2.9250461525071803</c:v>
                </c:pt>
                <c:pt idx="49">
                  <c:v>6.9332458186908141E-2</c:v>
                </c:pt>
                <c:pt idx="50">
                  <c:v>8.6544773873278515</c:v>
                </c:pt>
                <c:pt idx="51">
                  <c:v>2.9412802064033072</c:v>
                </c:pt>
                <c:pt idx="52">
                  <c:v>8.5600930331252822</c:v>
                </c:pt>
                <c:pt idx="53">
                  <c:v>4.9258758535447473</c:v>
                </c:pt>
                <c:pt idx="54">
                  <c:v>2.2417907669866732</c:v>
                </c:pt>
                <c:pt idx="55">
                  <c:v>1.3898142004514646</c:v>
                </c:pt>
                <c:pt idx="56">
                  <c:v>8.2270319463293795</c:v>
                </c:pt>
                <c:pt idx="57">
                  <c:v>5.4149576036684088</c:v>
                </c:pt>
                <c:pt idx="58">
                  <c:v>5.4098715886071425</c:v>
                </c:pt>
                <c:pt idx="59">
                  <c:v>1.489956013017073</c:v>
                </c:pt>
                <c:pt idx="60">
                  <c:v>6.0598870240216929</c:v>
                </c:pt>
                <c:pt idx="61">
                  <c:v>7.5617747849863655</c:v>
                </c:pt>
                <c:pt idx="62">
                  <c:v>5.0286622824547429</c:v>
                </c:pt>
                <c:pt idx="63">
                  <c:v>2.6918502164189473</c:v>
                </c:pt>
                <c:pt idx="64">
                  <c:v>7.6785456295102605</c:v>
                </c:pt>
                <c:pt idx="65">
                  <c:v>5.1395255549550622</c:v>
                </c:pt>
                <c:pt idx="66">
                  <c:v>6.8455020391455346</c:v>
                </c:pt>
                <c:pt idx="67">
                  <c:v>9.2254466509665018</c:v>
                </c:pt>
                <c:pt idx="68">
                  <c:v>7.7967004847856458E-2</c:v>
                </c:pt>
                <c:pt idx="69">
                  <c:v>3.351248085418117</c:v>
                </c:pt>
                <c:pt idx="70">
                  <c:v>6.4700836754933384</c:v>
                </c:pt>
                <c:pt idx="71">
                  <c:v>3.7727062153069824</c:v>
                </c:pt>
                <c:pt idx="72">
                  <c:v>3.5740576065073437</c:v>
                </c:pt>
                <c:pt idx="73">
                  <c:v>8.326203343906835</c:v>
                </c:pt>
                <c:pt idx="74">
                  <c:v>6.183279271849413</c:v>
                </c:pt>
                <c:pt idx="75">
                  <c:v>5.640526869175801</c:v>
                </c:pt>
                <c:pt idx="76">
                  <c:v>4.7128113471034982</c:v>
                </c:pt>
                <c:pt idx="77">
                  <c:v>1.9302867515690991</c:v>
                </c:pt>
                <c:pt idx="78">
                  <c:v>8.0088854647379293</c:v>
                </c:pt>
                <c:pt idx="79">
                  <c:v>9.1226184202439331</c:v>
                </c:pt>
                <c:pt idx="80">
                  <c:v>2.3137470178857833</c:v>
                </c:pt>
                <c:pt idx="81">
                  <c:v>0.10358756888638077</c:v>
                </c:pt>
                <c:pt idx="82">
                  <c:v>8.9643795338900301</c:v>
                </c:pt>
                <c:pt idx="83">
                  <c:v>4.7173081117088618</c:v>
                </c:pt>
                <c:pt idx="84">
                  <c:v>7.9153015003131983</c:v>
                </c:pt>
                <c:pt idx="85">
                  <c:v>7.6162702578186403</c:v>
                </c:pt>
                <c:pt idx="86">
                  <c:v>4.2549055803338405</c:v>
                </c:pt>
                <c:pt idx="87">
                  <c:v>4.2776023231511751</c:v>
                </c:pt>
                <c:pt idx="88">
                  <c:v>5.5576027682200513</c:v>
                </c:pt>
                <c:pt idx="89">
                  <c:v>2.4289089508336215</c:v>
                </c:pt>
                <c:pt idx="90">
                  <c:v>5.6736794118490597</c:v>
                </c:pt>
                <c:pt idx="91">
                  <c:v>7.4789957234229565</c:v>
                </c:pt>
                <c:pt idx="92">
                  <c:v>0.36446007285547477</c:v>
                </c:pt>
                <c:pt idx="93">
                  <c:v>4.973771382262326</c:v>
                </c:pt>
                <c:pt idx="94">
                  <c:v>1.4738729737099554</c:v>
                </c:pt>
                <c:pt idx="95">
                  <c:v>4.5413395591670636</c:v>
                </c:pt>
                <c:pt idx="96">
                  <c:v>5.5090199923567429</c:v>
                </c:pt>
                <c:pt idx="97">
                  <c:v>9.0630919180630336</c:v>
                </c:pt>
                <c:pt idx="98">
                  <c:v>0.27960317985126659</c:v>
                </c:pt>
                <c:pt idx="99">
                  <c:v>1.9239216140876803</c:v>
                </c:pt>
              </c:numCache>
            </c:numRef>
          </c:xVal>
          <c:yVal>
            <c:numRef>
              <c:f>Sheet1!$K$10:$K$109</c:f>
              <c:numCache>
                <c:formatCode>0.00</c:formatCode>
                <c:ptCount val="100"/>
                <c:pt idx="0">
                  <c:v>117.29613348688162</c:v>
                </c:pt>
                <c:pt idx="1">
                  <c:v>158.04573064716527</c:v>
                </c:pt>
                <c:pt idx="2">
                  <c:v>172.68802811246329</c:v>
                </c:pt>
                <c:pt idx="3">
                  <c:v>157.84506558616496</c:v>
                </c:pt>
                <c:pt idx="4">
                  <c:v>151.13909982028656</c:v>
                </c:pt>
                <c:pt idx="5">
                  <c:v>116.56879935971466</c:v>
                </c:pt>
                <c:pt idx="6">
                  <c:v>162.61774565286828</c:v>
                </c:pt>
                <c:pt idx="7">
                  <c:v>132.14621690617366</c:v>
                </c:pt>
                <c:pt idx="8">
                  <c:v>148.17319504729008</c:v>
                </c:pt>
                <c:pt idx="9">
                  <c:v>126.05181409750867</c:v>
                </c:pt>
                <c:pt idx="10">
                  <c:v>130.06233557267043</c:v>
                </c:pt>
                <c:pt idx="11">
                  <c:v>121.35498699093023</c:v>
                </c:pt>
                <c:pt idx="12">
                  <c:v>167.90087929455467</c:v>
                </c:pt>
                <c:pt idx="13">
                  <c:v>151.90889905301964</c:v>
                </c:pt>
                <c:pt idx="14">
                  <c:v>127.16666310434344</c:v>
                </c:pt>
                <c:pt idx="15">
                  <c:v>171.04445728685482</c:v>
                </c:pt>
                <c:pt idx="16">
                  <c:v>126.34299803844243</c:v>
                </c:pt>
                <c:pt idx="17">
                  <c:v>121.78316152853574</c:v>
                </c:pt>
                <c:pt idx="18">
                  <c:v>136.08652166337654</c:v>
                </c:pt>
                <c:pt idx="19">
                  <c:v>141.33189981890575</c:v>
                </c:pt>
                <c:pt idx="20">
                  <c:v>156.37860277004538</c:v>
                </c:pt>
                <c:pt idx="21">
                  <c:v>113.51311192453727</c:v>
                </c:pt>
                <c:pt idx="22">
                  <c:v>151.44903268652507</c:v>
                </c:pt>
                <c:pt idx="23">
                  <c:v>136.83748594989385</c:v>
                </c:pt>
                <c:pt idx="24">
                  <c:v>123.33917137396499</c:v>
                </c:pt>
                <c:pt idx="25">
                  <c:v>119.41840273940359</c:v>
                </c:pt>
                <c:pt idx="26">
                  <c:v>149.69425501825381</c:v>
                </c:pt>
                <c:pt idx="27">
                  <c:v>150.01087773419832</c:v>
                </c:pt>
                <c:pt idx="28">
                  <c:v>116.57535248350322</c:v>
                </c:pt>
                <c:pt idx="29">
                  <c:v>134.22022200464056</c:v>
                </c:pt>
                <c:pt idx="30">
                  <c:v>123.81603271705571</c:v>
                </c:pt>
                <c:pt idx="31">
                  <c:v>99.080530583203753</c:v>
                </c:pt>
                <c:pt idx="32">
                  <c:v>131.32334621489068</c:v>
                </c:pt>
                <c:pt idx="33">
                  <c:v>128.08174986046384</c:v>
                </c:pt>
                <c:pt idx="34">
                  <c:v>134.54326638057302</c:v>
                </c:pt>
                <c:pt idx="35">
                  <c:v>153.18456642206507</c:v>
                </c:pt>
                <c:pt idx="36">
                  <c:v>98.387071001783085</c:v>
                </c:pt>
                <c:pt idx="37">
                  <c:v>146.19059846272555</c:v>
                </c:pt>
                <c:pt idx="38">
                  <c:v>145.76227369853797</c:v>
                </c:pt>
                <c:pt idx="39">
                  <c:v>96.554488886565423</c:v>
                </c:pt>
                <c:pt idx="40">
                  <c:v>168.56791335759999</c:v>
                </c:pt>
                <c:pt idx="41">
                  <c:v>130.1161794827774</c:v>
                </c:pt>
                <c:pt idx="42">
                  <c:v>130.14716361735054</c:v>
                </c:pt>
                <c:pt idx="43">
                  <c:v>158.186189911718</c:v>
                </c:pt>
                <c:pt idx="44">
                  <c:v>109.16813275606138</c:v>
                </c:pt>
                <c:pt idx="45">
                  <c:v>106.09680613127789</c:v>
                </c:pt>
                <c:pt idx="46">
                  <c:v>105.23659066348232</c:v>
                </c:pt>
                <c:pt idx="47">
                  <c:v>148.8796971487657</c:v>
                </c:pt>
                <c:pt idx="48">
                  <c:v>117.26507351009263</c:v>
                </c:pt>
                <c:pt idx="49">
                  <c:v>94.534493287482746</c:v>
                </c:pt>
                <c:pt idx="50">
                  <c:v>162.86953889191261</c:v>
                </c:pt>
                <c:pt idx="51">
                  <c:v>117.39429145836175</c:v>
                </c:pt>
                <c:pt idx="52">
                  <c:v>162.11826920432881</c:v>
                </c:pt>
                <c:pt idx="53">
                  <c:v>133.19104680414875</c:v>
                </c:pt>
                <c:pt idx="54">
                  <c:v>111.82657616212903</c:v>
                </c:pt>
                <c:pt idx="55">
                  <c:v>105.04511143338918</c:v>
                </c:pt>
                <c:pt idx="56">
                  <c:v>159.46720801163951</c:v>
                </c:pt>
                <c:pt idx="57">
                  <c:v>137.08398326297902</c:v>
                </c:pt>
                <c:pt idx="58">
                  <c:v>137.0435001873845</c:v>
                </c:pt>
                <c:pt idx="59">
                  <c:v>105.84220867345475</c:v>
                </c:pt>
                <c:pt idx="60">
                  <c:v>142.21741801745674</c:v>
                </c:pt>
                <c:pt idx="61">
                  <c:v>154.17197085090851</c:v>
                </c:pt>
                <c:pt idx="62">
                  <c:v>134.00919435611837</c:v>
                </c:pt>
                <c:pt idx="63">
                  <c:v>115.40890741634776</c:v>
                </c:pt>
                <c:pt idx="64">
                  <c:v>155.10142994002916</c:v>
                </c:pt>
                <c:pt idx="65">
                  <c:v>134.89163103537004</c:v>
                </c:pt>
                <c:pt idx="66">
                  <c:v>148.4706657295352</c:v>
                </c:pt>
                <c:pt idx="67">
                  <c:v>167.41427412836003</c:v>
                </c:pt>
                <c:pt idx="68">
                  <c:v>94.603221555289466</c:v>
                </c:pt>
                <c:pt idx="69">
                  <c:v>120.6575064582315</c:v>
                </c:pt>
                <c:pt idx="70">
                  <c:v>145.48245397392068</c:v>
                </c:pt>
                <c:pt idx="71">
                  <c:v>124.01218023066309</c:v>
                </c:pt>
                <c:pt idx="72">
                  <c:v>122.43099996479447</c:v>
                </c:pt>
                <c:pt idx="73">
                  <c:v>160.25658105449955</c:v>
                </c:pt>
                <c:pt idx="74">
                  <c:v>143.19958138827172</c:v>
                </c:pt>
                <c:pt idx="75">
                  <c:v>138.87944346459824</c:v>
                </c:pt>
                <c:pt idx="76">
                  <c:v>131.49512054029182</c:v>
                </c:pt>
                <c:pt idx="77">
                  <c:v>109.34710245781581</c:v>
                </c:pt>
                <c:pt idx="78">
                  <c:v>157.7308308286058</c:v>
                </c:pt>
                <c:pt idx="79">
                  <c:v>166.595793847148</c:v>
                </c:pt>
                <c:pt idx="80">
                  <c:v>112.39932522196423</c:v>
                </c:pt>
                <c:pt idx="81">
                  <c:v>94.807153163484102</c:v>
                </c:pt>
                <c:pt idx="82">
                  <c:v>165.33626222541795</c:v>
                </c:pt>
                <c:pt idx="83">
                  <c:v>131.53091336812597</c:v>
                </c:pt>
                <c:pt idx="84">
                  <c:v>156.98593199118488</c:v>
                </c:pt>
                <c:pt idx="85">
                  <c:v>154.60573762502412</c:v>
                </c:pt>
                <c:pt idx="86">
                  <c:v>127.850335075049</c:v>
                </c:pt>
                <c:pt idx="87">
                  <c:v>128.03099398859047</c:v>
                </c:pt>
                <c:pt idx="88">
                  <c:v>138.21939377792572</c:v>
                </c:pt>
                <c:pt idx="89">
                  <c:v>113.31597788244207</c:v>
                </c:pt>
                <c:pt idx="90">
                  <c:v>139.14332724689643</c:v>
                </c:pt>
                <c:pt idx="91">
                  <c:v>153.51307563204892</c:v>
                </c:pt>
                <c:pt idx="92">
                  <c:v>96.883616007478707</c:v>
                </c:pt>
                <c:pt idx="93">
                  <c:v>133.57228010494654</c:v>
                </c:pt>
                <c:pt idx="94">
                  <c:v>105.71419275367927</c:v>
                </c:pt>
                <c:pt idx="95">
                  <c:v>130.13025919604871</c:v>
                </c:pt>
                <c:pt idx="96">
                  <c:v>137.8326902066278</c:v>
                </c:pt>
                <c:pt idx="97">
                  <c:v>166.1219816663662</c:v>
                </c:pt>
                <c:pt idx="98">
                  <c:v>96.2081819057654</c:v>
                </c:pt>
                <c:pt idx="99">
                  <c:v>109.29643797123332</c:v>
                </c:pt>
              </c:numCache>
            </c:numRef>
          </c:yVal>
        </c:ser>
        <c:axId val="79211520"/>
        <c:axId val="79217408"/>
      </c:scatterChart>
      <c:valAx>
        <c:axId val="79211520"/>
        <c:scaling>
          <c:orientation val="minMax"/>
          <c:max val="10"/>
          <c:min val="0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  <a:latin typeface="+mj-lt"/>
              </a:defRPr>
            </a:pPr>
            <a:endParaRPr lang="en-US"/>
          </a:p>
        </c:txPr>
        <c:crossAx val="79217408"/>
        <c:crosses val="autoZero"/>
        <c:crossBetween val="midCat"/>
      </c:valAx>
      <c:valAx>
        <c:axId val="79217408"/>
        <c:scaling>
          <c:orientation val="minMax"/>
        </c:scaling>
        <c:axPos val="l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  <a:latin typeface="+mj-lt"/>
              </a:defRPr>
            </a:pPr>
            <a:endParaRPr lang="en-US"/>
          </a:p>
        </c:txPr>
        <c:crossAx val="79211520"/>
        <c:crosses val="autoZero"/>
        <c:crossBetween val="midCat"/>
      </c:valAx>
      <c:spPr>
        <a:solidFill>
          <a:schemeClr val="tx1"/>
        </a:solidFill>
      </c:spPr>
    </c:plotArea>
    <c:plotVisOnly val="1"/>
  </c:chart>
  <c:spPr>
    <a:solidFill>
      <a:sysClr val="windowText" lastClr="000000"/>
    </a:solidFill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18</xdr:col>
      <xdr:colOff>27214</xdr:colOff>
      <xdr:row>29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119"/>
  <sheetViews>
    <sheetView tabSelected="1" zoomScale="70" zoomScaleNormal="70" workbookViewId="0"/>
  </sheetViews>
  <sheetFormatPr defaultRowHeight="15"/>
  <cols>
    <col min="1" max="5" width="9.28515625" customWidth="1"/>
    <col min="6" max="6" width="9.28515625" style="1" customWidth="1"/>
    <col min="7" max="7" width="15.140625" customWidth="1"/>
    <col min="8" max="18" width="9.28515625" customWidth="1"/>
    <col min="19" max="19" width="9.28515625" style="1" customWidth="1"/>
    <col min="20" max="20" width="9.28515625" style="8" customWidth="1"/>
    <col min="21" max="21" width="9.28515625" style="9" customWidth="1"/>
    <col min="22" max="25" width="9.28515625" style="8" customWidth="1"/>
    <col min="26" max="26" width="9.28515625" style="1" customWidth="1"/>
    <col min="27" max="29" width="9.28515625" customWidth="1"/>
    <col min="30" max="30" width="9.28515625" style="1" customWidth="1"/>
    <col min="31" max="36" width="9.28515625" customWidth="1"/>
  </cols>
  <sheetData>
    <row r="2" spans="1:29">
      <c r="A2" t="s">
        <v>21</v>
      </c>
      <c r="G2" t="s">
        <v>42</v>
      </c>
      <c r="T2" s="8" t="s">
        <v>23</v>
      </c>
      <c r="AA2" t="s">
        <v>32</v>
      </c>
    </row>
    <row r="3" spans="1:29">
      <c r="A3" t="s">
        <v>36</v>
      </c>
      <c r="T3" s="8" t="s">
        <v>43</v>
      </c>
      <c r="AA3" t="s">
        <v>33</v>
      </c>
    </row>
    <row r="4" spans="1:29">
      <c r="A4" t="s">
        <v>41</v>
      </c>
    </row>
    <row r="6" spans="1:29">
      <c r="D6" t="s">
        <v>6</v>
      </c>
      <c r="E6" t="s">
        <v>7</v>
      </c>
      <c r="T6" s="8" t="s">
        <v>13</v>
      </c>
      <c r="U6" s="9" t="s">
        <v>13</v>
      </c>
      <c r="AA6" s="8" t="s">
        <v>28</v>
      </c>
      <c r="AB6" t="s">
        <v>29</v>
      </c>
      <c r="AC6" t="s">
        <v>31</v>
      </c>
    </row>
    <row r="7" spans="1:29">
      <c r="D7" s="2">
        <f ca="1">AVERAGE(D10:D109)</f>
        <v>5.0323684375780111</v>
      </c>
      <c r="E7" s="2">
        <f ca="1">AVERAGE(E10:E109)</f>
        <v>134.03869418185874</v>
      </c>
      <c r="I7" t="s">
        <v>9</v>
      </c>
      <c r="T7" s="9">
        <f ca="1">SUM(T10:T109)</f>
        <v>688.93589698999835</v>
      </c>
      <c r="U7" s="9">
        <f ca="1">SUM(U10:U109)</f>
        <v>51710.560537129408</v>
      </c>
      <c r="AA7">
        <f ca="1">SUM(AA10:AA109)</f>
        <v>95359.18171986808</v>
      </c>
      <c r="AB7">
        <f ca="1">SUM(AB10:AB109)</f>
        <v>43648.621182738651</v>
      </c>
      <c r="AC7">
        <f ca="1">AB7/AA7</f>
        <v>0.45772856263556277</v>
      </c>
    </row>
    <row r="8" spans="1:29">
      <c r="A8" t="s">
        <v>8</v>
      </c>
      <c r="I8" t="s">
        <v>10</v>
      </c>
    </row>
    <row r="9" spans="1:29">
      <c r="A9" t="s">
        <v>26</v>
      </c>
      <c r="B9" s="6">
        <v>80</v>
      </c>
      <c r="C9" t="s">
        <v>5</v>
      </c>
      <c r="D9" t="s">
        <v>0</v>
      </c>
      <c r="E9" t="s">
        <v>1</v>
      </c>
      <c r="G9" t="s">
        <v>2</v>
      </c>
      <c r="H9" t="s">
        <v>3</v>
      </c>
      <c r="I9" t="s">
        <v>39</v>
      </c>
      <c r="J9" t="s">
        <v>40</v>
      </c>
      <c r="K9" t="s">
        <v>4</v>
      </c>
      <c r="T9" s="8" t="s">
        <v>3</v>
      </c>
      <c r="U9" s="9" t="s">
        <v>11</v>
      </c>
      <c r="V9" s="8" t="s">
        <v>12</v>
      </c>
      <c r="W9" s="8" t="s">
        <v>34</v>
      </c>
      <c r="X9" s="8" t="s">
        <v>35</v>
      </c>
      <c r="Y9" s="8" t="s">
        <v>14</v>
      </c>
      <c r="AA9" s="8" t="s">
        <v>27</v>
      </c>
      <c r="AB9" s="8" t="s">
        <v>30</v>
      </c>
    </row>
    <row r="10" spans="1:29">
      <c r="A10" t="s">
        <v>38</v>
      </c>
      <c r="B10" s="6">
        <v>10</v>
      </c>
      <c r="C10" s="2">
        <v>1</v>
      </c>
      <c r="D10" s="11">
        <f ca="1">RAND()*10</f>
        <v>2.9289483142730877</v>
      </c>
      <c r="E10" s="11">
        <f t="shared" ref="E10:E41" ca="1" si="0">B$9+B$10*D10+NORMINV(RAND(),0,B$11)</f>
        <v>164.46665997278799</v>
      </c>
      <c r="F10" s="5"/>
      <c r="G10" s="12">
        <f ca="1">(D10-D$7)*(E10-E$7)</f>
        <v>-64.0027955558744</v>
      </c>
      <c r="H10" s="12">
        <f ca="1">(D10-D$7)^2</f>
        <v>4.4243762151240995</v>
      </c>
      <c r="I10" s="13">
        <f ca="1">SUM(G10:G109)/SUM(H10:H109)</f>
        <v>7.9596845677557688</v>
      </c>
      <c r="J10" s="13">
        <f ca="1">E7-I10*D7</f>
        <v>93.982628790007837</v>
      </c>
      <c r="K10" s="12">
        <f ca="1">J$10+I$10*D10</f>
        <v>117.29613348688162</v>
      </c>
      <c r="L10" s="2"/>
      <c r="M10" s="2"/>
      <c r="N10" s="2"/>
      <c r="O10" s="4"/>
      <c r="T10" s="8">
        <f ca="1">(D10-D$7)^2</f>
        <v>4.4243762151240995</v>
      </c>
      <c r="U10" s="9">
        <f ca="1">(E10-K10)^2</f>
        <v>2225.0585689575951</v>
      </c>
      <c r="V10" s="8">
        <f ca="1">SQRT(U7/98/T7)</f>
        <v>0.87515943208086611</v>
      </c>
      <c r="W10" s="8">
        <f ca="1">I10/V10</f>
        <v>9.0951251577441514</v>
      </c>
      <c r="X10" s="8">
        <f ca="1">-ABS(W10)</f>
        <v>-9.0951251577441514</v>
      </c>
      <c r="Y10" s="7">
        <f ca="1">2*NORMSDIST(X10)</f>
        <v>9.4477591754164809E-20</v>
      </c>
      <c r="AA10">
        <f ca="1">(E10-E$7)^2</f>
        <v>925.86110217396072</v>
      </c>
      <c r="AB10">
        <f ca="1">(K10-E$7)^2</f>
        <v>280.31333862499304</v>
      </c>
    </row>
    <row r="11" spans="1:29">
      <c r="A11" t="s">
        <v>44</v>
      </c>
      <c r="B11" s="6">
        <v>25</v>
      </c>
      <c r="C11" s="2">
        <v>2</v>
      </c>
      <c r="D11" s="11">
        <f t="shared" ref="D11:D74" ca="1" si="1">RAND()*10</f>
        <v>8.0484473111753001</v>
      </c>
      <c r="E11" s="11">
        <f t="shared" ca="1" si="0"/>
        <v>132.96239484880059</v>
      </c>
      <c r="F11" s="5"/>
      <c r="G11" s="12">
        <f t="shared" ref="G11:G74" ca="1" si="2">(D11-D$7)*(E11-E$7)</f>
        <v>-3.2462036801035667</v>
      </c>
      <c r="H11" s="12">
        <f t="shared" ref="H11:H74" ca="1" si="3">(D11-D$7)^2</f>
        <v>9.0967317717598917</v>
      </c>
      <c r="I11" s="12"/>
      <c r="J11" s="12"/>
      <c r="K11" s="12">
        <f t="shared" ref="K11:K74" ca="1" si="4">J$10+I$10*D11</f>
        <v>158.04573064716527</v>
      </c>
      <c r="L11" s="2"/>
      <c r="M11" s="2"/>
      <c r="N11" s="2"/>
      <c r="O11" s="4"/>
      <c r="T11" s="8">
        <f t="shared" ref="T11:T74" ca="1" si="5">(D11-D$7)^2</f>
        <v>9.0967317717598917</v>
      </c>
      <c r="U11" s="9">
        <f t="shared" ref="U11:U74" ca="1" si="6">(E11-K11)^2</f>
        <v>629.17373477352339</v>
      </c>
      <c r="Y11" s="7"/>
      <c r="AA11">
        <f t="shared" ref="AA11:AA74" ca="1" si="7">(E11-E$7)^2</f>
        <v>1.1584202543414388</v>
      </c>
      <c r="AB11">
        <f t="shared" ref="AB11:AB74" ca="1" si="8">(K11-E$7)^2</f>
        <v>576.33779984655735</v>
      </c>
    </row>
    <row r="12" spans="1:29">
      <c r="C12" s="2">
        <v>3</v>
      </c>
      <c r="D12" s="11">
        <f t="shared" ca="1" si="1"/>
        <v>9.8880048138197036</v>
      </c>
      <c r="E12" s="11">
        <f t="shared" ca="1" si="0"/>
        <v>161.76268165337848</v>
      </c>
      <c r="F12" s="5"/>
      <c r="G12" s="12">
        <f t="shared" ca="1" si="2"/>
        <v>134.61760206118018</v>
      </c>
      <c r="H12" s="12">
        <f t="shared" ca="1" si="3"/>
        <v>23.577204618281556</v>
      </c>
      <c r="I12" s="12"/>
      <c r="J12" s="12"/>
      <c r="K12" s="12">
        <f t="shared" ca="1" si="4"/>
        <v>172.68802811246329</v>
      </c>
      <c r="L12" s="2"/>
      <c r="M12" s="2"/>
      <c r="N12" s="2"/>
      <c r="O12" s="4"/>
      <c r="T12" s="8">
        <f t="shared" ca="1" si="5"/>
        <v>23.577204618281556</v>
      </c>
      <c r="U12" s="9">
        <f t="shared" ca="1" si="6"/>
        <v>119.36319525103693</v>
      </c>
      <c r="Y12" s="7" t="s">
        <v>15</v>
      </c>
      <c r="AA12">
        <f t="shared" ca="1" si="7"/>
        <v>768.61948132098325</v>
      </c>
      <c r="AB12">
        <f t="shared" ca="1" si="8"/>
        <v>1493.7710132793795</v>
      </c>
    </row>
    <row r="13" spans="1:29">
      <c r="C13" s="2">
        <v>4</v>
      </c>
      <c r="D13" s="11">
        <f t="shared" ca="1" si="1"/>
        <v>8.0232371336497721</v>
      </c>
      <c r="E13" s="11">
        <f t="shared" ca="1" si="0"/>
        <v>187.5181912493133</v>
      </c>
      <c r="F13" s="5"/>
      <c r="G13" s="12">
        <f t="shared" ca="1" si="2"/>
        <v>159.95015366071138</v>
      </c>
      <c r="H13" s="12">
        <f t="shared" ca="1" si="3"/>
        <v>8.9452955571419963</v>
      </c>
      <c r="I13" s="12"/>
      <c r="J13" s="12"/>
      <c r="K13" s="12">
        <f t="shared" ca="1" si="4"/>
        <v>157.84506558616496</v>
      </c>
      <c r="L13" s="2"/>
      <c r="M13" s="2"/>
      <c r="N13" s="2"/>
      <c r="O13" s="4"/>
      <c r="T13" s="8">
        <f t="shared" ca="1" si="5"/>
        <v>8.9452955571419963</v>
      </c>
      <c r="U13" s="9">
        <f t="shared" ca="1" si="6"/>
        <v>880.4943866209926</v>
      </c>
      <c r="Y13" s="7">
        <f ca="1">TDIST(ABS(W10),98,2)</f>
        <v>1.1130915510925603E-14</v>
      </c>
      <c r="AA13">
        <f t="shared" ca="1" si="7"/>
        <v>2860.0566065878807</v>
      </c>
      <c r="AB13">
        <f t="shared" ca="1" si="8"/>
        <v>566.74331943976881</v>
      </c>
    </row>
    <row r="14" spans="1:29">
      <c r="C14" s="2">
        <v>5</v>
      </c>
      <c r="D14" s="11">
        <f t="shared" ca="1" si="1"/>
        <v>7.1807457373143091</v>
      </c>
      <c r="E14" s="11">
        <f t="shared" ca="1" si="0"/>
        <v>118.54537240605096</v>
      </c>
      <c r="F14" s="5"/>
      <c r="G14" s="12">
        <f t="shared" ca="1" si="2"/>
        <v>-33.28550080065552</v>
      </c>
      <c r="H14" s="12">
        <f t="shared" ca="1" si="3"/>
        <v>4.6155250220222275</v>
      </c>
      <c r="I14" s="12"/>
      <c r="J14" s="12"/>
      <c r="K14" s="12">
        <f t="shared" ca="1" si="4"/>
        <v>151.13909982028656</v>
      </c>
      <c r="L14" s="2"/>
      <c r="M14" s="2"/>
      <c r="N14" s="2"/>
      <c r="O14" s="4"/>
      <c r="T14" s="8">
        <f t="shared" ca="1" si="5"/>
        <v>4.6155250220222275</v>
      </c>
      <c r="U14" s="9">
        <f t="shared" ca="1" si="6"/>
        <v>1062.3510667534933</v>
      </c>
      <c r="AA14">
        <f t="shared" ca="1" si="7"/>
        <v>240.04301964871973</v>
      </c>
      <c r="AB14">
        <f t="shared" ca="1" si="8"/>
        <v>292.42387299877385</v>
      </c>
    </row>
    <row r="15" spans="1:29">
      <c r="C15" s="2">
        <v>6</v>
      </c>
      <c r="D15" s="11">
        <f t="shared" ca="1" si="1"/>
        <v>2.8375710591851999</v>
      </c>
      <c r="E15" s="11">
        <f t="shared" ca="1" si="0"/>
        <v>118.06264684351304</v>
      </c>
      <c r="F15" s="5"/>
      <c r="G15" s="12">
        <f t="shared" ca="1" si="2"/>
        <v>35.064186815280607</v>
      </c>
      <c r="H15" s="12">
        <f t="shared" ca="1" si="3"/>
        <v>4.8171355321999565</v>
      </c>
      <c r="I15" s="12"/>
      <c r="J15" s="12"/>
      <c r="K15" s="12">
        <f t="shared" ca="1" si="4"/>
        <v>116.56879935971466</v>
      </c>
      <c r="L15" s="2"/>
      <c r="M15" s="2"/>
      <c r="N15" s="2"/>
      <c r="O15" s="4"/>
      <c r="T15" s="8">
        <f t="shared" ca="1" si="5"/>
        <v>4.8171355321999565</v>
      </c>
      <c r="U15" s="9">
        <f t="shared" ca="1" si="6"/>
        <v>2.2315803048507399</v>
      </c>
      <c r="W15" s="8" t="s">
        <v>24</v>
      </c>
      <c r="AA15">
        <f t="shared" ca="1" si="7"/>
        <v>255.23408855706299</v>
      </c>
      <c r="AB15">
        <f t="shared" ca="1" si="8"/>
        <v>305.19722509677666</v>
      </c>
    </row>
    <row r="16" spans="1:29">
      <c r="C16" s="2">
        <v>7</v>
      </c>
      <c r="D16" s="11">
        <f t="shared" ca="1" si="1"/>
        <v>8.6228438173162569</v>
      </c>
      <c r="E16" s="11">
        <f t="shared" ca="1" si="0"/>
        <v>166.71215117079828</v>
      </c>
      <c r="F16" s="5"/>
      <c r="G16" s="12">
        <f t="shared" ca="1" si="2"/>
        <v>117.31324288972392</v>
      </c>
      <c r="H16" s="12">
        <f t="shared" ca="1" si="3"/>
        <v>12.891513452506501</v>
      </c>
      <c r="I16" s="12"/>
      <c r="J16" s="12"/>
      <c r="K16" s="12">
        <f t="shared" ca="1" si="4"/>
        <v>162.61774565286828</v>
      </c>
      <c r="L16" s="2"/>
      <c r="M16" s="2"/>
      <c r="N16" s="2"/>
      <c r="O16" s="4"/>
      <c r="T16" s="8">
        <f t="shared" ca="1" si="5"/>
        <v>12.891513452506501</v>
      </c>
      <c r="U16" s="9">
        <f t="shared" ca="1" si="6"/>
        <v>16.764156545255627</v>
      </c>
      <c r="AA16">
        <f t="shared" ca="1" si="7"/>
        <v>1067.5547916080818</v>
      </c>
      <c r="AB16">
        <f t="shared" ca="1" si="8"/>
        <v>816.76218298261233</v>
      </c>
    </row>
    <row r="17" spans="3:28">
      <c r="C17" s="2">
        <v>8</v>
      </c>
      <c r="D17" s="11">
        <f t="shared" ca="1" si="1"/>
        <v>4.7946106144412255</v>
      </c>
      <c r="E17" s="11">
        <f t="shared" ca="1" si="0"/>
        <v>89.595874622696698</v>
      </c>
      <c r="F17" s="5"/>
      <c r="G17" s="12">
        <f t="shared" ca="1" si="2"/>
        <v>10.566628032447326</v>
      </c>
      <c r="H17" s="12">
        <f t="shared" ca="1" si="3"/>
        <v>5.6528782462743031E-2</v>
      </c>
      <c r="I17" s="12"/>
      <c r="J17" s="12"/>
      <c r="K17" s="12">
        <f t="shared" ca="1" si="4"/>
        <v>132.14621690617366</v>
      </c>
      <c r="L17" s="2"/>
      <c r="M17" s="2"/>
      <c r="N17" s="2"/>
      <c r="O17" s="4"/>
      <c r="T17" s="8">
        <f t="shared" ca="1" si="5"/>
        <v>5.6528782462743031E-2</v>
      </c>
      <c r="U17" s="9">
        <f t="shared" ca="1" si="6"/>
        <v>1810.5316284410478</v>
      </c>
      <c r="W17" s="8" t="s">
        <v>18</v>
      </c>
      <c r="X17" s="8">
        <v>0.95</v>
      </c>
      <c r="AA17">
        <f t="shared" ca="1" si="7"/>
        <v>1975.1642103682366</v>
      </c>
      <c r="AB17">
        <f t="shared" ca="1" si="8"/>
        <v>3.5814702389844277</v>
      </c>
    </row>
    <row r="18" spans="3:28">
      <c r="C18" s="2">
        <v>9</v>
      </c>
      <c r="D18" s="11">
        <f t="shared" ca="1" si="1"/>
        <v>6.8081298694680896</v>
      </c>
      <c r="E18" s="11">
        <f t="shared" ca="1" si="0"/>
        <v>111.06048324397392</v>
      </c>
      <c r="F18" s="5"/>
      <c r="G18" s="12">
        <f t="shared" ca="1" si="2"/>
        <v>-40.80382075733062</v>
      </c>
      <c r="H18" s="12">
        <f t="shared" ca="1" si="3"/>
        <v>3.1533286629883022</v>
      </c>
      <c r="I18" s="12"/>
      <c r="J18" s="12"/>
      <c r="K18" s="12">
        <f t="shared" ca="1" si="4"/>
        <v>148.17319504729008</v>
      </c>
      <c r="L18" s="2"/>
      <c r="M18" s="2"/>
      <c r="N18" s="2"/>
      <c r="O18" s="4"/>
      <c r="T18" s="8">
        <f t="shared" ca="1" si="5"/>
        <v>3.1533286629883022</v>
      </c>
      <c r="U18" s="9">
        <f t="shared" ca="1" si="6"/>
        <v>1377.3533773960025</v>
      </c>
      <c r="W18" s="8" t="s">
        <v>19</v>
      </c>
      <c r="X18" s="8">
        <f>NORMSINV( (X17+1)/2)</f>
        <v>1.959963984540054</v>
      </c>
      <c r="AA18">
        <f t="shared" ca="1" si="7"/>
        <v>527.99817790592977</v>
      </c>
      <c r="AB18">
        <f t="shared" ca="1" si="8"/>
        <v>199.78411471487914</v>
      </c>
    </row>
    <row r="19" spans="3:28">
      <c r="C19" s="2">
        <v>10</v>
      </c>
      <c r="D19" s="11">
        <f t="shared" ca="1" si="1"/>
        <v>4.0289517800003383</v>
      </c>
      <c r="E19" s="11">
        <f t="shared" ca="1" si="0"/>
        <v>122.10107480927185</v>
      </c>
      <c r="F19" s="5"/>
      <c r="G19" s="12">
        <f t="shared" ca="1" si="2"/>
        <v>11.978406130275618</v>
      </c>
      <c r="H19" s="12">
        <f t="shared" ca="1" si="3"/>
        <v>1.0068449887043487</v>
      </c>
      <c r="I19" s="12"/>
      <c r="J19" s="12"/>
      <c r="K19" s="12">
        <f t="shared" ca="1" si="4"/>
        <v>126.05181409750867</v>
      </c>
      <c r="L19" s="2"/>
      <c r="M19" s="2"/>
      <c r="N19" s="2"/>
      <c r="O19" s="4"/>
      <c r="T19" s="8">
        <f t="shared" ca="1" si="5"/>
        <v>1.0068449887043487</v>
      </c>
      <c r="U19" s="9">
        <f t="shared" ca="1" si="6"/>
        <v>15.608340923617959</v>
      </c>
      <c r="AA19">
        <f t="shared" ca="1" si="7"/>
        <v>142.50675628476191</v>
      </c>
      <c r="AB19">
        <f t="shared" ca="1" si="8"/>
        <v>63.790253481787886</v>
      </c>
    </row>
    <row r="20" spans="3:28">
      <c r="C20" s="2">
        <v>11</v>
      </c>
      <c r="D20" s="11">
        <f t="shared" ca="1" si="1"/>
        <v>4.5328061024954991</v>
      </c>
      <c r="E20" s="11">
        <f t="shared" ca="1" si="0"/>
        <v>127.40017707339695</v>
      </c>
      <c r="F20" s="5"/>
      <c r="G20" s="12">
        <f t="shared" ca="1" si="2"/>
        <v>3.3163531081883817</v>
      </c>
      <c r="H20" s="12">
        <f t="shared" ca="1" si="3"/>
        <v>0.24956252663309203</v>
      </c>
      <c r="I20" s="12"/>
      <c r="J20" s="12"/>
      <c r="K20" s="12">
        <f t="shared" ca="1" si="4"/>
        <v>130.06233557267043</v>
      </c>
      <c r="L20" s="2"/>
      <c r="M20" s="2"/>
      <c r="N20" s="2"/>
      <c r="O20" s="4"/>
      <c r="T20" s="8">
        <f t="shared" ca="1" si="5"/>
        <v>0.24956252663309203</v>
      </c>
      <c r="U20" s="9">
        <f t="shared" ca="1" si="6"/>
        <v>7.0870878752540705</v>
      </c>
      <c r="W20" s="8" t="s">
        <v>16</v>
      </c>
      <c r="X20" s="8">
        <f ca="1">I10-X18*V10</f>
        <v>6.244403600146744</v>
      </c>
      <c r="AA20">
        <f t="shared" ca="1" si="7"/>
        <v>44.069909399339991</v>
      </c>
      <c r="AB20">
        <f t="shared" ca="1" si="8"/>
        <v>15.81142778886599</v>
      </c>
    </row>
    <row r="21" spans="3:28">
      <c r="C21" s="2">
        <v>12</v>
      </c>
      <c r="D21" s="11">
        <f t="shared" ca="1" si="1"/>
        <v>3.4388747403139908</v>
      </c>
      <c r="E21" s="11">
        <f t="shared" ca="1" si="0"/>
        <v>120.81166343584884</v>
      </c>
      <c r="F21" s="5"/>
      <c r="G21" s="12">
        <f t="shared" ca="1" si="2"/>
        <v>21.07719012728419</v>
      </c>
      <c r="H21" s="12">
        <f t="shared" ca="1" si="3"/>
        <v>2.5392221632201575</v>
      </c>
      <c r="I21" s="12"/>
      <c r="J21" s="12"/>
      <c r="K21" s="12">
        <f t="shared" ca="1" si="4"/>
        <v>121.35498699093023</v>
      </c>
      <c r="L21" s="2"/>
      <c r="M21" s="2"/>
      <c r="N21" s="2"/>
      <c r="O21" s="2"/>
      <c r="T21" s="8">
        <f t="shared" ca="1" si="5"/>
        <v>2.5392221632201575</v>
      </c>
      <c r="U21" s="9">
        <f t="shared" ca="1" si="6"/>
        <v>0.29520048550627609</v>
      </c>
      <c r="W21" s="8" t="s">
        <v>17</v>
      </c>
      <c r="X21" s="8">
        <f ca="1">I10+X18*V10</f>
        <v>9.6749655353647945</v>
      </c>
      <c r="AA21">
        <f t="shared" ca="1" si="7"/>
        <v>174.95434235589127</v>
      </c>
      <c r="AB21">
        <f t="shared" ca="1" si="8"/>
        <v>160.87642810521174</v>
      </c>
    </row>
    <row r="22" spans="3:28">
      <c r="C22" s="2">
        <v>13</v>
      </c>
      <c r="D22" s="11">
        <f t="shared" ca="1" si="1"/>
        <v>9.2865803758085459</v>
      </c>
      <c r="E22" s="11">
        <f t="shared" ca="1" si="0"/>
        <v>147.53178770696957</v>
      </c>
      <c r="F22" s="5"/>
      <c r="G22" s="12">
        <f t="shared" ca="1" si="2"/>
        <v>57.402479558187594</v>
      </c>
      <c r="H22" s="12">
        <f t="shared" ca="1" si="3"/>
        <v>18.098319215383203</v>
      </c>
      <c r="I22" s="12"/>
      <c r="J22" s="12"/>
      <c r="K22" s="12">
        <f t="shared" ca="1" si="4"/>
        <v>167.90087929455467</v>
      </c>
      <c r="L22" s="2"/>
      <c r="M22" s="2"/>
      <c r="N22" s="2"/>
      <c r="O22" s="2"/>
      <c r="T22" s="8">
        <f t="shared" ca="1" si="5"/>
        <v>18.098319215383203</v>
      </c>
      <c r="U22" s="9">
        <f t="shared" ca="1" si="6"/>
        <v>414.8998921034302</v>
      </c>
      <c r="AA22">
        <f t="shared" ca="1" si="7"/>
        <v>182.0635728773876</v>
      </c>
      <c r="AB22">
        <f t="shared" ca="1" si="8"/>
        <v>1146.6475806064857</v>
      </c>
    </row>
    <row r="23" spans="3:28">
      <c r="C23" s="2">
        <v>14</v>
      </c>
      <c r="D23" s="11">
        <f t="shared" ca="1" si="1"/>
        <v>7.2774580160711171</v>
      </c>
      <c r="E23" s="11">
        <f t="shared" ca="1" si="0"/>
        <v>163.36975857206522</v>
      </c>
      <c r="F23" s="5"/>
      <c r="G23" s="12">
        <f t="shared" ca="1" si="2"/>
        <v>65.850866988562814</v>
      </c>
      <c r="H23" s="12">
        <f t="shared" ca="1" si="3"/>
        <v>5.0404272154583518</v>
      </c>
      <c r="I23" s="12"/>
      <c r="J23" s="12"/>
      <c r="K23" s="12">
        <f t="shared" ca="1" si="4"/>
        <v>151.90889905301964</v>
      </c>
      <c r="L23" s="2"/>
      <c r="M23" s="2"/>
      <c r="N23" s="2"/>
      <c r="O23" s="2"/>
      <c r="T23" s="8">
        <f t="shared" ca="1" si="5"/>
        <v>5.0404272154583518</v>
      </c>
      <c r="U23" s="9">
        <f t="shared" ca="1" si="6"/>
        <v>131.3513009152978</v>
      </c>
      <c r="W23" s="8" t="s">
        <v>25</v>
      </c>
      <c r="AA23">
        <f t="shared" ca="1" si="7"/>
        <v>860.31133826243854</v>
      </c>
      <c r="AB23">
        <f t="shared" ca="1" si="8"/>
        <v>319.34422213726253</v>
      </c>
    </row>
    <row r="24" spans="3:28">
      <c r="C24" s="2">
        <v>15</v>
      </c>
      <c r="D24" s="11">
        <f t="shared" ca="1" si="1"/>
        <v>4.1690137381526711</v>
      </c>
      <c r="E24" s="11">
        <f t="shared" ca="1" si="0"/>
        <v>123.36529283413856</v>
      </c>
      <c r="F24" s="5"/>
      <c r="G24" s="12">
        <f t="shared" ca="1" si="2"/>
        <v>9.2149312124069809</v>
      </c>
      <c r="H24" s="12">
        <f t="shared" ca="1" si="3"/>
        <v>0.74538133701981923</v>
      </c>
      <c r="I24" s="12"/>
      <c r="J24" s="12"/>
      <c r="K24" s="12">
        <f t="shared" ca="1" si="4"/>
        <v>127.16666310434344</v>
      </c>
      <c r="L24" s="2"/>
      <c r="M24" s="2"/>
      <c r="N24" s="2"/>
      <c r="O24" s="2"/>
      <c r="T24" s="8">
        <f t="shared" ca="1" si="5"/>
        <v>0.74538133701981923</v>
      </c>
      <c r="U24" s="9">
        <f t="shared" ca="1" si="6"/>
        <v>14.450415931197558</v>
      </c>
      <c r="AA24">
        <f t="shared" ca="1" si="7"/>
        <v>113.92149632951511</v>
      </c>
      <c r="AB24">
        <f t="shared" ca="1" si="8"/>
        <v>47.224811130336128</v>
      </c>
    </row>
    <row r="25" spans="3:28">
      <c r="C25" s="2">
        <v>16</v>
      </c>
      <c r="D25" s="11">
        <f t="shared" ca="1" si="1"/>
        <v>9.6815178843920648</v>
      </c>
      <c r="E25" s="11">
        <f t="shared" ca="1" si="0"/>
        <v>156.88528134048292</v>
      </c>
      <c r="F25" s="5"/>
      <c r="G25" s="12">
        <f t="shared" ca="1" si="2"/>
        <v>106.21719805010665</v>
      </c>
      <c r="H25" s="12">
        <f t="shared" ca="1" si="3"/>
        <v>21.614590578811423</v>
      </c>
      <c r="I25" s="12"/>
      <c r="J25" s="12"/>
      <c r="K25" s="12">
        <f t="shared" ca="1" si="4"/>
        <v>171.04445728685482</v>
      </c>
      <c r="L25" s="2"/>
      <c r="M25" s="2"/>
      <c r="N25" s="2"/>
      <c r="O25" s="2"/>
      <c r="T25" s="8">
        <f t="shared" ca="1" si="5"/>
        <v>21.614590578811423</v>
      </c>
      <c r="U25" s="9">
        <f t="shared" ca="1" si="6"/>
        <v>200.48226348031667</v>
      </c>
      <c r="W25" s="8" t="s">
        <v>26</v>
      </c>
      <c r="X25" s="8">
        <f>1-X17</f>
        <v>5.0000000000000044E-2</v>
      </c>
      <c r="AA25">
        <f t="shared" ca="1" si="7"/>
        <v>521.96654479661106</v>
      </c>
      <c r="AB25">
        <f t="shared" ca="1" si="8"/>
        <v>1369.426502983089</v>
      </c>
    </row>
    <row r="26" spans="3:28">
      <c r="C26" s="2">
        <v>17</v>
      </c>
      <c r="D26" s="11">
        <f t="shared" ca="1" si="1"/>
        <v>4.0655341267573109</v>
      </c>
      <c r="E26" s="11">
        <f t="shared" ca="1" si="0"/>
        <v>137.31119586120158</v>
      </c>
      <c r="F26" s="5"/>
      <c r="G26" s="12">
        <f t="shared" ca="1" si="2"/>
        <v>-3.1639669058070172</v>
      </c>
      <c r="H26" s="12">
        <f t="shared" ca="1" si="3"/>
        <v>0.93476858458013845</v>
      </c>
      <c r="I26" s="12"/>
      <c r="J26" s="12"/>
      <c r="K26" s="12">
        <f t="shared" ca="1" si="4"/>
        <v>126.34299803844243</v>
      </c>
      <c r="L26" s="2"/>
      <c r="M26" s="2"/>
      <c r="N26" s="2"/>
      <c r="O26" s="2"/>
      <c r="T26" s="8">
        <f t="shared" ca="1" si="5"/>
        <v>0.93476858458013845</v>
      </c>
      <c r="U26" s="9">
        <f t="shared" ca="1" si="6"/>
        <v>120.30136347917859</v>
      </c>
      <c r="W26" s="8" t="s">
        <v>20</v>
      </c>
      <c r="X26" s="8">
        <f>TINV(X25,98)</f>
        <v>1.9844674040170753</v>
      </c>
      <c r="AA26">
        <f t="shared" ca="1" si="7"/>
        <v>10.709267241301696</v>
      </c>
      <c r="AB26">
        <f t="shared" ca="1" si="8"/>
        <v>59.223739131792719</v>
      </c>
    </row>
    <row r="27" spans="3:28">
      <c r="C27" s="2">
        <v>18</v>
      </c>
      <c r="D27" s="11">
        <f t="shared" ca="1" si="1"/>
        <v>3.4926676430302628</v>
      </c>
      <c r="E27" s="11">
        <f t="shared" ca="1" si="0"/>
        <v>154.06510159326868</v>
      </c>
      <c r="F27" s="5"/>
      <c r="G27" s="12">
        <f t="shared" ca="1" si="2"/>
        <v>-30.834675403284791</v>
      </c>
      <c r="H27" s="12">
        <f t="shared" ca="1" si="3"/>
        <v>2.3706785367309675</v>
      </c>
      <c r="I27" s="12"/>
      <c r="J27" s="12"/>
      <c r="K27" s="12">
        <f t="shared" ca="1" si="4"/>
        <v>121.78316152853574</v>
      </c>
      <c r="L27" s="2"/>
      <c r="M27" s="2"/>
      <c r="N27" s="2"/>
      <c r="O27" s="2"/>
      <c r="T27" s="8">
        <f t="shared" ca="1" si="5"/>
        <v>2.3706785367309675</v>
      </c>
      <c r="U27" s="9">
        <f t="shared" ca="1" si="6"/>
        <v>1042.1236543430095</v>
      </c>
      <c r="AA27">
        <f t="shared" ca="1" si="7"/>
        <v>401.05699380777475</v>
      </c>
      <c r="AB27">
        <f t="shared" ca="1" si="8"/>
        <v>150.19808061666632</v>
      </c>
    </row>
    <row r="28" spans="3:28">
      <c r="C28" s="2">
        <v>19</v>
      </c>
      <c r="D28" s="11">
        <f t="shared" ca="1" si="1"/>
        <v>5.2896433916400643</v>
      </c>
      <c r="E28" s="11">
        <f t="shared" ca="1" si="0"/>
        <v>122.66887973563749</v>
      </c>
      <c r="F28" s="5"/>
      <c r="G28" s="12">
        <f t="shared" ca="1" si="2"/>
        <v>-2.9251684893456416</v>
      </c>
      <c r="H28" s="12">
        <f t="shared" ca="1" si="3"/>
        <v>6.6190401987631556E-2</v>
      </c>
      <c r="I28" s="12"/>
      <c r="J28" s="12"/>
      <c r="K28" s="12">
        <f t="shared" ca="1" si="4"/>
        <v>136.08652166337654</v>
      </c>
      <c r="L28" s="2"/>
      <c r="M28" s="2"/>
      <c r="N28" s="2"/>
      <c r="O28" s="2"/>
      <c r="T28" s="8">
        <f t="shared" ca="1" si="5"/>
        <v>6.6190401987631556E-2</v>
      </c>
      <c r="U28" s="9">
        <f t="shared" ca="1" si="6"/>
        <v>180.03311490102104</v>
      </c>
      <c r="W28" s="8" t="s">
        <v>16</v>
      </c>
      <c r="X28" s="8">
        <f ca="1">I10-X26*V10</f>
        <v>6.2229592014731949</v>
      </c>
      <c r="AA28">
        <f t="shared" ca="1" si="7"/>
        <v>129.27268054150156</v>
      </c>
      <c r="AB28">
        <f t="shared" ca="1" si="8"/>
        <v>4.1935973940595339</v>
      </c>
    </row>
    <row r="29" spans="3:28">
      <c r="C29" s="2">
        <v>20</v>
      </c>
      <c r="D29" s="11">
        <f t="shared" ca="1" si="1"/>
        <v>5.948636610639964</v>
      </c>
      <c r="E29" s="11">
        <f t="shared" ca="1" si="0"/>
        <v>181.30542138107256</v>
      </c>
      <c r="F29" s="5"/>
      <c r="G29" s="12">
        <f t="shared" ca="1" si="2"/>
        <v>43.308997777441363</v>
      </c>
      <c r="H29" s="12">
        <f t="shared" ca="1" si="3"/>
        <v>0.83954736496628879</v>
      </c>
      <c r="I29" s="12"/>
      <c r="J29" s="12"/>
      <c r="K29" s="12">
        <f t="shared" ca="1" si="4"/>
        <v>141.33189981890575</v>
      </c>
      <c r="L29" s="2"/>
      <c r="M29" s="2"/>
      <c r="N29" s="2"/>
      <c r="O29" s="2"/>
      <c r="T29" s="8">
        <f t="shared" ca="1" si="5"/>
        <v>0.83954736496628879</v>
      </c>
      <c r="U29" s="9">
        <f t="shared" ca="1" si="6"/>
        <v>1597.8824260810147</v>
      </c>
      <c r="W29" s="8" t="s">
        <v>17</v>
      </c>
      <c r="X29" s="8">
        <f ca="1">I10+X26*V10</f>
        <v>9.6964099340383427</v>
      </c>
      <c r="AA29">
        <f t="shared" ca="1" si="7"/>
        <v>2234.1435001248992</v>
      </c>
      <c r="AB29">
        <f t="shared" ca="1" si="8"/>
        <v>53.190848464254273</v>
      </c>
    </row>
    <row r="30" spans="3:28">
      <c r="C30" s="2">
        <v>21</v>
      </c>
      <c r="D30" s="11">
        <f t="shared" ca="1" si="1"/>
        <v>7.8390008358874042</v>
      </c>
      <c r="E30" s="11">
        <f t="shared" ca="1" si="0"/>
        <v>128.13316071807847</v>
      </c>
      <c r="F30" s="5"/>
      <c r="G30" s="12">
        <f t="shared" ca="1" si="2"/>
        <v>-16.574661548746004</v>
      </c>
      <c r="H30" s="12">
        <f t="shared" ca="1" si="3"/>
        <v>7.8771854192399351</v>
      </c>
      <c r="I30" s="12"/>
      <c r="J30" s="12"/>
      <c r="K30" s="12">
        <f t="shared" ca="1" si="4"/>
        <v>156.37860277004538</v>
      </c>
      <c r="L30" s="2"/>
      <c r="M30" s="2"/>
      <c r="N30" s="2"/>
      <c r="O30" s="2"/>
      <c r="T30" s="8">
        <f t="shared" ca="1" si="5"/>
        <v>7.8771854192399351</v>
      </c>
      <c r="U30" s="9">
        <f t="shared" ca="1" si="6"/>
        <v>797.80499671102041</v>
      </c>
      <c r="AA30">
        <f t="shared" ca="1" si="7"/>
        <v>34.875325491828626</v>
      </c>
      <c r="AB30">
        <f t="shared" ca="1" si="8"/>
        <v>499.07151572853479</v>
      </c>
    </row>
    <row r="31" spans="3:28">
      <c r="C31" s="2">
        <v>22</v>
      </c>
      <c r="D31" s="11">
        <f t="shared" ca="1" si="1"/>
        <v>2.4536755154401857</v>
      </c>
      <c r="E31" s="11">
        <f t="shared" ca="1" si="0"/>
        <v>116.73769699036956</v>
      </c>
      <c r="F31" s="5"/>
      <c r="G31" s="12">
        <f t="shared" ca="1" si="2"/>
        <v>44.613959003619563</v>
      </c>
      <c r="H31" s="12">
        <f t="shared" ca="1" si="3"/>
        <v>6.6496571866837169</v>
      </c>
      <c r="I31" s="12"/>
      <c r="J31" s="12"/>
      <c r="K31" s="12">
        <f t="shared" ca="1" si="4"/>
        <v>113.51311192453727</v>
      </c>
      <c r="L31" s="10" t="s">
        <v>22</v>
      </c>
      <c r="M31" s="2"/>
      <c r="N31" s="2"/>
      <c r="O31" s="2"/>
      <c r="T31" s="8">
        <f t="shared" ca="1" si="5"/>
        <v>6.6496571866837169</v>
      </c>
      <c r="U31" s="9">
        <f t="shared" ca="1" si="6"/>
        <v>10.397948846788612</v>
      </c>
      <c r="AA31">
        <f t="shared" ca="1" si="7"/>
        <v>299.32450381991674</v>
      </c>
      <c r="AB31">
        <f t="shared" ca="1" si="8"/>
        <v>421.29952700207014</v>
      </c>
    </row>
    <row r="32" spans="3:28">
      <c r="C32" s="2">
        <v>23</v>
      </c>
      <c r="D32" s="11">
        <f t="shared" ca="1" si="1"/>
        <v>7.2196835700387396</v>
      </c>
      <c r="E32" s="11">
        <f t="shared" ca="1" si="0"/>
        <v>130.03016676095336</v>
      </c>
      <c r="F32" s="5"/>
      <c r="G32" s="12">
        <f t="shared" ca="1" si="2"/>
        <v>-8.7679126866301154</v>
      </c>
      <c r="H32" s="12">
        <f t="shared" ca="1" si="3"/>
        <v>4.7843474886916946</v>
      </c>
      <c r="I32" s="12"/>
      <c r="J32" s="12"/>
      <c r="K32" s="12">
        <f t="shared" ca="1" si="4"/>
        <v>151.44903268652507</v>
      </c>
      <c r="L32" s="10" t="s">
        <v>37</v>
      </c>
      <c r="M32" s="2"/>
      <c r="N32" s="2"/>
      <c r="O32" s="2"/>
      <c r="T32" s="8">
        <f t="shared" ca="1" si="5"/>
        <v>4.7843474886916946</v>
      </c>
      <c r="U32" s="9">
        <f t="shared" ca="1" si="6"/>
        <v>458.76781753761679</v>
      </c>
      <c r="AA32">
        <f t="shared" ca="1" si="7"/>
        <v>16.068292084150343</v>
      </c>
      <c r="AB32">
        <f t="shared" ca="1" si="8"/>
        <v>303.11988684706694</v>
      </c>
    </row>
    <row r="33" spans="3:28">
      <c r="C33" s="2">
        <v>24</v>
      </c>
      <c r="D33" s="11">
        <f t="shared" ca="1" si="1"/>
        <v>5.3839893773540481</v>
      </c>
      <c r="E33" s="11">
        <f t="shared" ca="1" si="0"/>
        <v>166.98507425944862</v>
      </c>
      <c r="F33" s="5"/>
      <c r="G33" s="12">
        <f t="shared" ca="1" si="2"/>
        <v>11.584637125100658</v>
      </c>
      <c r="H33" s="12">
        <f t="shared" ca="1" si="3"/>
        <v>0.12363728528898346</v>
      </c>
      <c r="I33" s="12"/>
      <c r="J33" s="12"/>
      <c r="K33" s="12">
        <f t="shared" ca="1" si="4"/>
        <v>136.83748594989385</v>
      </c>
      <c r="L33" s="2"/>
      <c r="M33" s="2"/>
      <c r="N33" s="2"/>
      <c r="O33" s="2"/>
      <c r="T33" s="8">
        <f t="shared" ca="1" si="5"/>
        <v>0.12363728528898346</v>
      </c>
      <c r="U33" s="9">
        <f t="shared" ca="1" si="6"/>
        <v>908.8770808824039</v>
      </c>
      <c r="AA33">
        <f t="shared" ca="1" si="7"/>
        <v>1085.4639602170114</v>
      </c>
      <c r="AB33">
        <f t="shared" ca="1" si="8"/>
        <v>7.8332353608210505</v>
      </c>
    </row>
    <row r="34" spans="3:28">
      <c r="C34" s="2">
        <v>25</v>
      </c>
      <c r="D34" s="11">
        <f t="shared" ca="1" si="1"/>
        <v>3.6881540133988278</v>
      </c>
      <c r="E34" s="11">
        <f t="shared" ca="1" si="0"/>
        <v>173.76321128760827</v>
      </c>
      <c r="F34" s="5"/>
      <c r="G34" s="12">
        <f t="shared" ca="1" si="2"/>
        <v>-53.398268887101217</v>
      </c>
      <c r="H34" s="12">
        <f t="shared" ca="1" si="3"/>
        <v>1.8069124181713734</v>
      </c>
      <c r="I34" s="12"/>
      <c r="J34" s="12"/>
      <c r="K34" s="12">
        <f t="shared" ca="1" si="4"/>
        <v>123.33917137396499</v>
      </c>
      <c r="L34" s="2"/>
      <c r="M34" s="2"/>
      <c r="N34" s="2"/>
      <c r="O34" s="2"/>
      <c r="T34" s="8">
        <f t="shared" ca="1" si="5"/>
        <v>1.8069124181713734</v>
      </c>
      <c r="U34" s="9">
        <f t="shared" ca="1" si="6"/>
        <v>2542.583801212691</v>
      </c>
      <c r="AA34">
        <f t="shared" ca="1" si="7"/>
        <v>1578.0372592849867</v>
      </c>
      <c r="AB34">
        <f t="shared" ca="1" si="8"/>
        <v>114.4797883166387</v>
      </c>
    </row>
    <row r="35" spans="3:28">
      <c r="C35" s="2">
        <v>26</v>
      </c>
      <c r="D35" s="11">
        <f t="shared" ca="1" si="1"/>
        <v>3.195575620224278</v>
      </c>
      <c r="E35" s="11">
        <f t="shared" ca="1" si="0"/>
        <v>118.98617917380466</v>
      </c>
      <c r="F35" s="5"/>
      <c r="G35" s="12">
        <f t="shared" ca="1" si="2"/>
        <v>27.648351449903018</v>
      </c>
      <c r="H35" s="12">
        <f t="shared" ca="1" si="3"/>
        <v>3.3738078538822642</v>
      </c>
      <c r="I35" s="12"/>
      <c r="J35" s="12"/>
      <c r="K35" s="12">
        <f t="shared" ca="1" si="4"/>
        <v>119.41840273940359</v>
      </c>
      <c r="L35" s="2"/>
      <c r="M35" s="2"/>
      <c r="N35" s="2"/>
      <c r="O35" s="2"/>
      <c r="T35" s="8">
        <f t="shared" ca="1" si="5"/>
        <v>3.3738078538822642</v>
      </c>
      <c r="U35" s="9">
        <f t="shared" ca="1" si="6"/>
        <v>0.18681721065905402</v>
      </c>
      <c r="AA35">
        <f t="shared" ca="1" si="7"/>
        <v>226.57820806769354</v>
      </c>
      <c r="AB35">
        <f t="shared" ca="1" si="8"/>
        <v>213.75292186232744</v>
      </c>
    </row>
    <row r="36" spans="3:28">
      <c r="C36" s="2">
        <v>27</v>
      </c>
      <c r="D36" s="11">
        <f t="shared" ca="1" si="1"/>
        <v>6.9992253780923193</v>
      </c>
      <c r="E36" s="11">
        <f t="shared" ca="1" si="0"/>
        <v>135.86178954561032</v>
      </c>
      <c r="F36" s="5"/>
      <c r="G36" s="12">
        <f t="shared" ca="1" si="2"/>
        <v>3.5857677694142458</v>
      </c>
      <c r="H36" s="12">
        <f t="shared" ca="1" si="3"/>
        <v>3.8685262244493046</v>
      </c>
      <c r="I36" s="12"/>
      <c r="J36" s="12"/>
      <c r="K36" s="12">
        <f t="shared" ca="1" si="4"/>
        <v>149.69425501825381</v>
      </c>
      <c r="L36" s="2"/>
      <c r="M36" s="2"/>
      <c r="N36" s="2"/>
      <c r="O36" s="2"/>
      <c r="T36" s="8">
        <f t="shared" ca="1" si="5"/>
        <v>3.8685262244493046</v>
      </c>
      <c r="U36" s="9">
        <f t="shared" ca="1" si="6"/>
        <v>191.33710105187433</v>
      </c>
      <c r="AA36">
        <f t="shared" ca="1" si="7"/>
        <v>3.323676705332494</v>
      </c>
      <c r="AB36">
        <f t="shared" ca="1" si="8"/>
        <v>245.09658510206705</v>
      </c>
    </row>
    <row r="37" spans="3:28">
      <c r="C37" s="2">
        <v>28</v>
      </c>
      <c r="D37" s="11">
        <f t="shared" ca="1" si="1"/>
        <v>7.0390036775022153</v>
      </c>
      <c r="E37" s="11">
        <f t="shared" ca="1" si="0"/>
        <v>153.90284517601822</v>
      </c>
      <c r="F37" s="5"/>
      <c r="G37" s="12">
        <f t="shared" ca="1" si="2"/>
        <v>39.860105396055815</v>
      </c>
      <c r="H37" s="12">
        <f t="shared" ca="1" si="3"/>
        <v>4.0265849861056688</v>
      </c>
      <c r="I37" s="12"/>
      <c r="J37" s="12"/>
      <c r="K37" s="12">
        <f t="shared" ca="1" si="4"/>
        <v>150.01087773419832</v>
      </c>
      <c r="L37" s="2"/>
      <c r="M37" s="2"/>
      <c r="N37" s="2"/>
      <c r="O37" s="2"/>
      <c r="T37" s="8">
        <f t="shared" ca="1" si="5"/>
        <v>4.0265849861056688</v>
      </c>
      <c r="U37" s="9">
        <f t="shared" ca="1" si="6"/>
        <v>15.147410568186142</v>
      </c>
      <c r="AA37">
        <f t="shared" ca="1" si="7"/>
        <v>394.58449471876679</v>
      </c>
      <c r="AB37">
        <f t="shared" ca="1" si="8"/>
        <v>255.11064742962677</v>
      </c>
    </row>
    <row r="38" spans="3:28">
      <c r="C38" s="2">
        <v>29</v>
      </c>
      <c r="D38" s="11">
        <f t="shared" ca="1" si="1"/>
        <v>2.8383943485671814</v>
      </c>
      <c r="E38" s="11">
        <f t="shared" ca="1" si="0"/>
        <v>125.39563515778963</v>
      </c>
      <c r="F38" s="5"/>
      <c r="G38" s="12">
        <f t="shared" ca="1" si="2"/>
        <v>18.962647548598873</v>
      </c>
      <c r="H38" s="12">
        <f t="shared" ca="1" si="3"/>
        <v>4.8135223032508998</v>
      </c>
      <c r="I38" s="12"/>
      <c r="J38" s="12"/>
      <c r="K38" s="12">
        <f t="shared" ca="1" si="4"/>
        <v>116.57535248350322</v>
      </c>
      <c r="L38" s="2"/>
      <c r="M38" s="2"/>
      <c r="N38" s="2"/>
      <c r="O38" s="2"/>
      <c r="T38" s="8">
        <f t="shared" ca="1" si="5"/>
        <v>4.8135223032508998</v>
      </c>
      <c r="U38" s="9">
        <f t="shared" ca="1" si="6"/>
        <v>77.797386454316907</v>
      </c>
      <c r="AA38">
        <f t="shared" ca="1" si="7"/>
        <v>74.702469293542606</v>
      </c>
      <c r="AB38">
        <f t="shared" ca="1" si="8"/>
        <v>304.96830327352268</v>
      </c>
    </row>
    <row r="39" spans="3:28">
      <c r="C39" s="2">
        <v>30</v>
      </c>
      <c r="D39" s="11">
        <f t="shared" ca="1" si="1"/>
        <v>5.0551743441735013</v>
      </c>
      <c r="E39" s="11">
        <f t="shared" ca="1" si="0"/>
        <v>108.2709234161685</v>
      </c>
      <c r="F39" s="5"/>
      <c r="G39" s="12">
        <f t="shared" ca="1" si="2"/>
        <v>-0.58765737325633471</v>
      </c>
      <c r="H39" s="12">
        <f t="shared" ca="1" si="3"/>
        <v>5.2010937564222343E-4</v>
      </c>
      <c r="I39" s="12"/>
      <c r="J39" s="12"/>
      <c r="K39" s="12">
        <f t="shared" ca="1" si="4"/>
        <v>134.22022200464056</v>
      </c>
      <c r="L39" s="2"/>
      <c r="M39" s="2"/>
      <c r="N39" s="2"/>
      <c r="O39" s="2"/>
      <c r="T39" s="8">
        <f t="shared" ca="1" si="5"/>
        <v>5.2010937564222343E-4</v>
      </c>
      <c r="U39" s="9">
        <f t="shared" ca="1" si="6"/>
        <v>673.36609723367815</v>
      </c>
      <c r="AA39">
        <f t="shared" ca="1" si="7"/>
        <v>663.97801023316083</v>
      </c>
      <c r="AB39">
        <f t="shared" ca="1" si="8"/>
        <v>3.2952350443906722E-2</v>
      </c>
    </row>
    <row r="40" spans="3:28">
      <c r="C40" s="2">
        <v>31</v>
      </c>
      <c r="D40" s="11">
        <f t="shared" ca="1" si="1"/>
        <v>3.7480635913515092</v>
      </c>
      <c r="E40" s="11">
        <f t="shared" ca="1" si="0"/>
        <v>96.887549000925162</v>
      </c>
      <c r="F40" s="5"/>
      <c r="G40" s="12">
        <f t="shared" ca="1" si="2"/>
        <v>47.713395798737352</v>
      </c>
      <c r="H40" s="12">
        <f t="shared" ca="1" si="3"/>
        <v>1.6494389380408787</v>
      </c>
      <c r="I40" s="12"/>
      <c r="J40" s="12"/>
      <c r="K40" s="12">
        <f t="shared" ca="1" si="4"/>
        <v>123.81603271705571</v>
      </c>
      <c r="L40" s="2"/>
      <c r="M40" s="2"/>
      <c r="N40" s="2"/>
      <c r="O40" s="2"/>
      <c r="T40" s="8">
        <f t="shared" ca="1" si="5"/>
        <v>1.6494389380408787</v>
      </c>
      <c r="U40" s="9">
        <f t="shared" ca="1" si="6"/>
        <v>725.14323524990789</v>
      </c>
      <c r="AA40">
        <f t="shared" ca="1" si="7"/>
        <v>1380.2075882548045</v>
      </c>
      <c r="AB40">
        <f t="shared" ca="1" si="8"/>
        <v>104.50280742396902</v>
      </c>
    </row>
    <row r="41" spans="3:28">
      <c r="C41" s="2">
        <v>32</v>
      </c>
      <c r="D41" s="11">
        <f t="shared" ca="1" si="1"/>
        <v>0.64046530359346487</v>
      </c>
      <c r="E41" s="11">
        <f t="shared" ca="1" si="0"/>
        <v>111.30878998506033</v>
      </c>
      <c r="F41" s="5"/>
      <c r="G41" s="12">
        <f t="shared" ca="1" si="2"/>
        <v>99.827537477087446</v>
      </c>
      <c r="H41" s="12">
        <f t="shared" ca="1" si="3"/>
        <v>19.288813138303279</v>
      </c>
      <c r="I41" s="12"/>
      <c r="J41" s="12"/>
      <c r="K41" s="12">
        <f t="shared" ca="1" si="4"/>
        <v>99.080530583203753</v>
      </c>
      <c r="L41" s="2"/>
      <c r="M41" s="2"/>
      <c r="N41" s="2"/>
      <c r="O41" s="2"/>
      <c r="T41" s="8">
        <f t="shared" ca="1" si="5"/>
        <v>19.288813138303279</v>
      </c>
      <c r="U41" s="9">
        <f t="shared" ca="1" si="6"/>
        <v>149.53032799909374</v>
      </c>
      <c r="AA41">
        <f t="shared" ca="1" si="7"/>
        <v>516.64854479563417</v>
      </c>
      <c r="AB41">
        <f t="shared" ca="1" si="8"/>
        <v>1222.0732021903268</v>
      </c>
    </row>
    <row r="42" spans="3:28">
      <c r="C42" s="2">
        <v>33</v>
      </c>
      <c r="D42" s="11">
        <f t="shared" ca="1" si="1"/>
        <v>4.6912308028069312</v>
      </c>
      <c r="E42" s="11">
        <f t="shared" ref="E42:E73" ca="1" si="9">B$9+B$10*D42+NORMINV(RAND(),0,B$11)</f>
        <v>158.53181109758046</v>
      </c>
      <c r="F42" s="5"/>
      <c r="G42" s="12">
        <f t="shared" ca="1" si="2"/>
        <v>-8.3555239728008335</v>
      </c>
      <c r="H42" s="12">
        <f t="shared" ca="1" si="3"/>
        <v>0.11637488585720673</v>
      </c>
      <c r="I42" s="12"/>
      <c r="J42" s="12"/>
      <c r="K42" s="12">
        <f t="shared" ca="1" si="4"/>
        <v>131.32334621489068</v>
      </c>
      <c r="L42" s="2"/>
      <c r="M42" s="2"/>
      <c r="N42" s="2"/>
      <c r="O42" s="2"/>
      <c r="T42" s="8">
        <f t="shared" ca="1" si="5"/>
        <v>0.11637488585720673</v>
      </c>
      <c r="U42" s="9">
        <f t="shared" ca="1" si="6"/>
        <v>740.30056127256307</v>
      </c>
      <c r="AA42">
        <f t="shared" ca="1" si="7"/>
        <v>599.91277624721317</v>
      </c>
      <c r="AB42">
        <f t="shared" ca="1" si="8"/>
        <v>7.3731145817176191</v>
      </c>
    </row>
    <row r="43" spans="3:28">
      <c r="C43" s="2">
        <v>34</v>
      </c>
      <c r="D43" s="11">
        <f t="shared" ca="1" si="1"/>
        <v>4.2839789416517338</v>
      </c>
      <c r="E43" s="11">
        <f t="shared" ca="1" si="9"/>
        <v>134.89917434220445</v>
      </c>
      <c r="F43" s="5"/>
      <c r="G43" s="12">
        <f t="shared" ca="1" si="2"/>
        <v>-0.64397431345568223</v>
      </c>
      <c r="H43" s="12">
        <f t="shared" ca="1" si="3"/>
        <v>0.56008683761278755</v>
      </c>
      <c r="I43" s="12"/>
      <c r="J43" s="12"/>
      <c r="K43" s="12">
        <f t="shared" ca="1" si="4"/>
        <v>128.08174986046384</v>
      </c>
      <c r="L43" s="2"/>
      <c r="M43" s="2"/>
      <c r="N43" s="2"/>
      <c r="O43" s="2"/>
      <c r="T43" s="8">
        <f t="shared" ca="1" si="5"/>
        <v>0.56008683761278755</v>
      </c>
      <c r="U43" s="9">
        <f t="shared" ca="1" si="6"/>
        <v>46.477276564236114</v>
      </c>
      <c r="AA43">
        <f t="shared" ca="1" si="7"/>
        <v>0.74042610634856498</v>
      </c>
      <c r="AB43">
        <f t="shared" ca="1" si="8"/>
        <v>35.485185648198943</v>
      </c>
    </row>
    <row r="44" spans="3:28">
      <c r="C44" s="2">
        <v>35</v>
      </c>
      <c r="D44" s="11">
        <f t="shared" ca="1" si="1"/>
        <v>5.0957594167580478</v>
      </c>
      <c r="E44" s="11">
        <f t="shared" ca="1" si="9"/>
        <v>125.31032857502704</v>
      </c>
      <c r="F44" s="5"/>
      <c r="G44" s="12">
        <f t="shared" ca="1" si="2"/>
        <v>-0.55329964245841645</v>
      </c>
      <c r="H44" s="12">
        <f t="shared" ca="1" si="3"/>
        <v>4.0184162414038417E-3</v>
      </c>
      <c r="I44" s="12"/>
      <c r="J44" s="12"/>
      <c r="K44" s="12">
        <f t="shared" ca="1" si="4"/>
        <v>134.54326638057302</v>
      </c>
      <c r="L44" s="2"/>
      <c r="M44" s="2"/>
      <c r="N44" s="2"/>
      <c r="O44" s="2"/>
      <c r="T44" s="8">
        <f t="shared" ca="1" si="5"/>
        <v>4.0184162414038417E-3</v>
      </c>
      <c r="U44" s="9">
        <f t="shared" ca="1" si="6"/>
        <v>85.247140521080084</v>
      </c>
      <c r="AA44">
        <f t="shared" ca="1" si="7"/>
        <v>76.184366166522537</v>
      </c>
      <c r="AB44">
        <f t="shared" ca="1" si="8"/>
        <v>0.25459310371535404</v>
      </c>
    </row>
    <row r="45" spans="3:28">
      <c r="C45" s="2">
        <v>36</v>
      </c>
      <c r="D45" s="11">
        <f t="shared" ca="1" si="1"/>
        <v>7.4377240866906895</v>
      </c>
      <c r="E45" s="11">
        <f t="shared" ca="1" si="9"/>
        <v>167.49601690851952</v>
      </c>
      <c r="F45" s="5"/>
      <c r="G45" s="12">
        <f t="shared" ca="1" si="2"/>
        <v>80.476760224759502</v>
      </c>
      <c r="H45" s="12">
        <f t="shared" ca="1" si="3"/>
        <v>5.7857357987182745</v>
      </c>
      <c r="I45" s="12"/>
      <c r="J45" s="12"/>
      <c r="K45" s="12">
        <f t="shared" ca="1" si="4"/>
        <v>153.18456642206507</v>
      </c>
      <c r="L45" s="2"/>
      <c r="M45" s="2"/>
      <c r="N45" s="2"/>
      <c r="O45" s="2"/>
      <c r="T45" s="8">
        <f t="shared" ca="1" si="5"/>
        <v>5.7857357987182745</v>
      </c>
      <c r="U45" s="9">
        <f t="shared" ca="1" si="6"/>
        <v>204.81761502623723</v>
      </c>
      <c r="AA45">
        <f t="shared" ca="1" si="7"/>
        <v>1119.3924440359317</v>
      </c>
      <c r="AB45">
        <f t="shared" ca="1" si="8"/>
        <v>366.56442383830336</v>
      </c>
    </row>
    <row r="46" spans="3:28">
      <c r="C46" s="2">
        <v>37</v>
      </c>
      <c r="D46" s="11">
        <f t="shared" ca="1" si="1"/>
        <v>0.55334381334875893</v>
      </c>
      <c r="E46" s="11">
        <f t="shared" ca="1" si="9"/>
        <v>74.204116311778577</v>
      </c>
      <c r="F46" s="5"/>
      <c r="G46" s="12">
        <f t="shared" ca="1" si="2"/>
        <v>268.00054766045173</v>
      </c>
      <c r="H46" s="12">
        <f t="shared" ca="1" si="3"/>
        <v>20.061661584451993</v>
      </c>
      <c r="I46" s="12"/>
      <c r="J46" s="12"/>
      <c r="K46" s="12">
        <f t="shared" ca="1" si="4"/>
        <v>98.387071001783085</v>
      </c>
      <c r="L46" s="2"/>
      <c r="M46" s="2"/>
      <c r="N46" s="2"/>
      <c r="O46" s="2"/>
      <c r="T46" s="8">
        <f t="shared" ca="1" si="5"/>
        <v>20.061661584451993</v>
      </c>
      <c r="U46" s="9">
        <f t="shared" ca="1" si="6"/>
        <v>584.81529753881102</v>
      </c>
      <c r="AA46">
        <f t="shared" ca="1" si="7"/>
        <v>3580.1767088906872</v>
      </c>
      <c r="AB46">
        <f t="shared" ca="1" si="8"/>
        <v>1271.0382353741081</v>
      </c>
    </row>
    <row r="47" spans="3:28">
      <c r="C47" s="2">
        <v>38</v>
      </c>
      <c r="D47" s="11">
        <f t="shared" ca="1" si="1"/>
        <v>6.5590500764577087</v>
      </c>
      <c r="E47" s="11">
        <f t="shared" ca="1" si="9"/>
        <v>186.6141260162284</v>
      </c>
      <c r="F47" s="5"/>
      <c r="G47" s="12">
        <f t="shared" ca="1" si="2"/>
        <v>80.265946437703278</v>
      </c>
      <c r="H47" s="12">
        <f t="shared" ca="1" si="3"/>
        <v>2.330756826492399</v>
      </c>
      <c r="I47" s="12"/>
      <c r="J47" s="12"/>
      <c r="K47" s="12">
        <f t="shared" ca="1" si="4"/>
        <v>146.19059846272555</v>
      </c>
      <c r="L47" s="2"/>
      <c r="M47" s="2"/>
      <c r="N47" s="2"/>
      <c r="O47" s="2"/>
      <c r="T47" s="8">
        <f t="shared" ca="1" si="5"/>
        <v>2.330756826492399</v>
      </c>
      <c r="U47" s="9">
        <f t="shared" ca="1" si="6"/>
        <v>1634.0615798688041</v>
      </c>
      <c r="AA47">
        <f t="shared" ca="1" si="7"/>
        <v>2764.1760325704499</v>
      </c>
      <c r="AB47">
        <f t="shared" ca="1" si="8"/>
        <v>147.6687776513489</v>
      </c>
    </row>
    <row r="48" spans="3:28">
      <c r="C48" s="2">
        <v>39</v>
      </c>
      <c r="D48" s="11">
        <f t="shared" ca="1" si="1"/>
        <v>6.5052383003073455</v>
      </c>
      <c r="E48" s="11">
        <f t="shared" ca="1" si="9"/>
        <v>152.0092937007262</v>
      </c>
      <c r="F48" s="5"/>
      <c r="G48" s="12">
        <f t="shared" ca="1" si="2"/>
        <v>26.468354446518159</v>
      </c>
      <c r="H48" s="12">
        <f t="shared" ca="1" si="3"/>
        <v>2.1693456325363285</v>
      </c>
      <c r="I48" s="12"/>
      <c r="J48" s="12"/>
      <c r="K48" s="12">
        <f t="shared" ca="1" si="4"/>
        <v>145.76227369853797</v>
      </c>
      <c r="L48" s="2"/>
      <c r="M48" s="2"/>
      <c r="N48" s="2"/>
      <c r="O48" s="2"/>
      <c r="T48" s="8">
        <f t="shared" ca="1" si="5"/>
        <v>2.1693456325363285</v>
      </c>
      <c r="U48" s="9">
        <f t="shared" ca="1" si="6"/>
        <v>39.025258907739911</v>
      </c>
      <c r="AA48">
        <f t="shared" ca="1" si="7"/>
        <v>322.94244706751937</v>
      </c>
      <c r="AB48">
        <f t="shared" ca="1" si="8"/>
        <v>137.44231668390063</v>
      </c>
    </row>
    <row r="49" spans="3:28">
      <c r="C49" s="2">
        <v>40</v>
      </c>
      <c r="D49" s="11">
        <f t="shared" ca="1" si="1"/>
        <v>0.32311080604576325</v>
      </c>
      <c r="E49" s="11">
        <f t="shared" ca="1" si="9"/>
        <v>116.25487686709461</v>
      </c>
      <c r="F49" s="5"/>
      <c r="G49" s="12">
        <f t="shared" ca="1" si="2"/>
        <v>83.748577407328327</v>
      </c>
      <c r="H49" s="12">
        <f t="shared" ca="1" si="3"/>
        <v>22.177107440144717</v>
      </c>
      <c r="I49" s="12"/>
      <c r="J49" s="12"/>
      <c r="K49" s="12">
        <f t="shared" ca="1" si="4"/>
        <v>96.554488886565423</v>
      </c>
      <c r="L49" s="2"/>
      <c r="M49" s="2"/>
      <c r="N49" s="2"/>
      <c r="O49" s="2"/>
      <c r="T49" s="8">
        <f t="shared" ca="1" si="5"/>
        <v>22.177107440144717</v>
      </c>
      <c r="U49" s="9">
        <f t="shared" ca="1" si="6"/>
        <v>388.10528658337881</v>
      </c>
      <c r="AA49">
        <f t="shared" ca="1" si="7"/>
        <v>316.26415828490468</v>
      </c>
      <c r="AB49">
        <f t="shared" ca="1" si="8"/>
        <v>1405.0656466196958</v>
      </c>
    </row>
    <row r="50" spans="3:28">
      <c r="C50" s="2">
        <v>41</v>
      </c>
      <c r="D50" s="11">
        <f t="shared" ca="1" si="1"/>
        <v>9.3703819457535964</v>
      </c>
      <c r="E50" s="11">
        <f t="shared" ca="1" si="9"/>
        <v>172.16704921821486</v>
      </c>
      <c r="F50" s="5"/>
      <c r="G50" s="12">
        <f t="shared" ca="1" si="2"/>
        <v>165.40131919222742</v>
      </c>
      <c r="H50" s="12">
        <f t="shared" ca="1" si="3"/>
        <v>18.818361197113848</v>
      </c>
      <c r="I50" s="12"/>
      <c r="J50" s="12"/>
      <c r="K50" s="12">
        <f t="shared" ca="1" si="4"/>
        <v>168.56791335759999</v>
      </c>
      <c r="L50" s="2"/>
      <c r="M50" s="2"/>
      <c r="N50" s="2"/>
      <c r="O50" s="2"/>
      <c r="T50" s="8">
        <f t="shared" ca="1" si="5"/>
        <v>18.818361197113848</v>
      </c>
      <c r="U50" s="9">
        <f t="shared" ca="1" si="6"/>
        <v>12.953778943163906</v>
      </c>
      <c r="AA50">
        <f t="shared" ca="1" si="7"/>
        <v>1453.7714577784225</v>
      </c>
      <c r="AB50">
        <f t="shared" ca="1" si="8"/>
        <v>1192.2669768863771</v>
      </c>
    </row>
    <row r="51" spans="3:28">
      <c r="C51" s="2">
        <v>42</v>
      </c>
      <c r="D51" s="11">
        <f t="shared" ca="1" si="1"/>
        <v>4.5395706808715186</v>
      </c>
      <c r="E51" s="11">
        <f t="shared" ca="1" si="9"/>
        <v>132.29504479629512</v>
      </c>
      <c r="F51" s="5"/>
      <c r="G51" s="12">
        <f t="shared" ca="1" si="2"/>
        <v>0.85926650568841023</v>
      </c>
      <c r="H51" s="12">
        <f t="shared" ca="1" si="3"/>
        <v>0.24284962901495138</v>
      </c>
      <c r="I51" s="12"/>
      <c r="J51" s="12"/>
      <c r="K51" s="12">
        <f t="shared" ca="1" si="4"/>
        <v>130.1161794827774</v>
      </c>
      <c r="L51" s="2"/>
      <c r="M51" s="2"/>
      <c r="N51" s="2"/>
      <c r="O51" s="2"/>
      <c r="T51" s="8">
        <f t="shared" ca="1" si="5"/>
        <v>0.24284962901495138</v>
      </c>
      <c r="U51" s="9">
        <f t="shared" ca="1" si="6"/>
        <v>4.7474540544506656</v>
      </c>
      <c r="AA51">
        <f t="shared" ca="1" si="7"/>
        <v>3.0403131797764194</v>
      </c>
      <c r="AB51">
        <f t="shared" ca="1" si="8"/>
        <v>15.386121564509232</v>
      </c>
    </row>
    <row r="52" spans="3:28">
      <c r="C52" s="2">
        <v>43</v>
      </c>
      <c r="D52" s="11">
        <f t="shared" ca="1" si="1"/>
        <v>4.543463314343283</v>
      </c>
      <c r="E52" s="11">
        <f t="shared" ca="1" si="9"/>
        <v>114.80233382302546</v>
      </c>
      <c r="F52" s="5"/>
      <c r="G52" s="12">
        <f t="shared" ca="1" si="2"/>
        <v>9.4047551318230234</v>
      </c>
      <c r="H52" s="12">
        <f t="shared" ca="1" si="3"/>
        <v>0.2390282195251647</v>
      </c>
      <c r="I52" s="12"/>
      <c r="J52" s="12"/>
      <c r="K52" s="12">
        <f t="shared" ca="1" si="4"/>
        <v>130.14716361735054</v>
      </c>
      <c r="L52" s="2"/>
      <c r="M52" s="2"/>
      <c r="N52" s="2"/>
      <c r="O52" s="2"/>
      <c r="T52" s="8">
        <f t="shared" ca="1" si="5"/>
        <v>0.2390282195251647</v>
      </c>
      <c r="U52" s="9">
        <f t="shared" ca="1" si="6"/>
        <v>235.46380141680666</v>
      </c>
      <c r="AA52">
        <f t="shared" ca="1" si="7"/>
        <v>370.03755985489249</v>
      </c>
      <c r="AB52">
        <f t="shared" ca="1" si="8"/>
        <v>15.144010134501521</v>
      </c>
    </row>
    <row r="53" spans="3:28">
      <c r="C53" s="2">
        <v>44</v>
      </c>
      <c r="D53" s="11">
        <f t="shared" ca="1" si="1"/>
        <v>8.0660936466999154</v>
      </c>
      <c r="E53" s="11">
        <f t="shared" ca="1" si="9"/>
        <v>164.38239288393925</v>
      </c>
      <c r="F53" s="5"/>
      <c r="G53" s="12">
        <f t="shared" ca="1" si="2"/>
        <v>92.05444369050123</v>
      </c>
      <c r="H53" s="12">
        <f t="shared" ca="1" si="3"/>
        <v>9.203488644461741</v>
      </c>
      <c r="I53" s="12"/>
      <c r="J53" s="12"/>
      <c r="K53" s="12">
        <f t="shared" ca="1" si="4"/>
        <v>158.186189911718</v>
      </c>
      <c r="L53" s="2"/>
      <c r="M53" s="2"/>
      <c r="N53" s="2"/>
      <c r="O53" s="2"/>
      <c r="T53" s="8">
        <f t="shared" ca="1" si="5"/>
        <v>9.203488644461741</v>
      </c>
      <c r="U53" s="9">
        <f t="shared" ca="1" si="6"/>
        <v>38.392931272963374</v>
      </c>
      <c r="AA53">
        <f t="shared" ca="1" si="7"/>
        <v>920.7400509226419</v>
      </c>
      <c r="AB53">
        <f t="shared" ca="1" si="8"/>
        <v>583.10155002357112</v>
      </c>
    </row>
    <row r="54" spans="3:28">
      <c r="C54" s="2">
        <v>45</v>
      </c>
      <c r="D54" s="11">
        <f t="shared" ca="1" si="1"/>
        <v>1.9078022296975394</v>
      </c>
      <c r="E54" s="11">
        <f t="shared" ca="1" si="9"/>
        <v>82.50759914054855</v>
      </c>
      <c r="F54" s="5"/>
      <c r="G54" s="12">
        <f t="shared" ca="1" si="2"/>
        <v>161.01231822115477</v>
      </c>
      <c r="H54" s="12">
        <f t="shared" ca="1" si="3"/>
        <v>9.7629139874285507</v>
      </c>
      <c r="I54" s="12"/>
      <c r="J54" s="12"/>
      <c r="K54" s="12">
        <f t="shared" ca="1" si="4"/>
        <v>109.16813275606138</v>
      </c>
      <c r="L54" s="2"/>
      <c r="M54" s="2"/>
      <c r="N54" s="2"/>
      <c r="O54" s="2"/>
      <c r="T54" s="8">
        <f t="shared" ca="1" si="5"/>
        <v>9.7629139874285507</v>
      </c>
      <c r="U54" s="9">
        <f t="shared" ca="1" si="6"/>
        <v>710.78405266388972</v>
      </c>
      <c r="AA54">
        <f t="shared" ca="1" si="7"/>
        <v>2655.4537561565439</v>
      </c>
      <c r="AB54">
        <f t="shared" ca="1" si="8"/>
        <v>618.54482563435977</v>
      </c>
    </row>
    <row r="55" spans="3:28">
      <c r="C55" s="2">
        <v>46</v>
      </c>
      <c r="D55" s="11">
        <f t="shared" ca="1" si="1"/>
        <v>1.5219418857807376</v>
      </c>
      <c r="E55" s="11">
        <f t="shared" ca="1" si="9"/>
        <v>113.1304217507985</v>
      </c>
      <c r="F55" s="5"/>
      <c r="G55" s="12">
        <f t="shared" ca="1" si="2"/>
        <v>73.396954694204794</v>
      </c>
      <c r="H55" s="12">
        <f t="shared" ca="1" si="3"/>
        <v>12.323094575563296</v>
      </c>
      <c r="I55" s="12"/>
      <c r="J55" s="12"/>
      <c r="K55" s="12">
        <f t="shared" ca="1" si="4"/>
        <v>106.09680613127789</v>
      </c>
      <c r="L55" s="2"/>
      <c r="M55" s="2"/>
      <c r="N55" s="2"/>
      <c r="O55" s="2"/>
      <c r="T55" s="8">
        <f t="shared" ca="1" si="5"/>
        <v>12.323094575563296</v>
      </c>
      <c r="U55" s="9">
        <f t="shared" ca="1" si="6"/>
        <v>49.471748683164392</v>
      </c>
      <c r="AA55">
        <f t="shared" ca="1" si="7"/>
        <v>437.15585605143366</v>
      </c>
      <c r="AB55">
        <f t="shared" ca="1" si="8"/>
        <v>780.74910783119333</v>
      </c>
    </row>
    <row r="56" spans="3:28">
      <c r="C56" s="2">
        <v>47</v>
      </c>
      <c r="D56" s="11">
        <f t="shared" ca="1" si="1"/>
        <v>1.4138703333877878</v>
      </c>
      <c r="E56" s="11">
        <f t="shared" ca="1" si="9"/>
        <v>101.09550525150526</v>
      </c>
      <c r="F56" s="5"/>
      <c r="G56" s="12">
        <f t="shared" ca="1" si="2"/>
        <v>119.20486669046444</v>
      </c>
      <c r="H56" s="12">
        <f t="shared" ca="1" si="3"/>
        <v>13.093528530028241</v>
      </c>
      <c r="I56" s="12"/>
      <c r="J56" s="12"/>
      <c r="K56" s="12">
        <f t="shared" ca="1" si="4"/>
        <v>105.23659066348232</v>
      </c>
      <c r="L56" s="2"/>
      <c r="M56" s="2"/>
      <c r="N56" s="2"/>
      <c r="O56" s="2"/>
      <c r="T56" s="8">
        <f t="shared" ca="1" si="5"/>
        <v>13.093528530028241</v>
      </c>
      <c r="U56" s="9">
        <f t="shared" ca="1" si="6"/>
        <v>17.148588389289209</v>
      </c>
      <c r="AA56">
        <f t="shared" ca="1" si="7"/>
        <v>1085.2536969009645</v>
      </c>
      <c r="AB56">
        <f t="shared" ca="1" si="8"/>
        <v>829.5611670832717</v>
      </c>
    </row>
    <row r="57" spans="3:28">
      <c r="C57" s="2">
        <v>48</v>
      </c>
      <c r="D57" s="11">
        <f t="shared" ca="1" si="1"/>
        <v>6.8968899321893717</v>
      </c>
      <c r="E57" s="11">
        <f t="shared" ca="1" si="9"/>
        <v>142.34715313765182</v>
      </c>
      <c r="F57" s="5"/>
      <c r="G57" s="12">
        <f t="shared" ca="1" si="2"/>
        <v>15.491300310172441</v>
      </c>
      <c r="H57" s="12">
        <f t="shared" ca="1" si="3"/>
        <v>3.4764404038677821</v>
      </c>
      <c r="I57" s="12"/>
      <c r="J57" s="12"/>
      <c r="K57" s="12">
        <f t="shared" ca="1" si="4"/>
        <v>148.8796971487657</v>
      </c>
      <c r="L57" s="2"/>
      <c r="M57" s="2"/>
      <c r="N57" s="2"/>
      <c r="O57" s="2"/>
      <c r="T57" s="8">
        <f t="shared" ca="1" si="5"/>
        <v>3.4764404038677821</v>
      </c>
      <c r="U57" s="9">
        <f t="shared" ca="1" si="6"/>
        <v>42.674131257139884</v>
      </c>
      <c r="AA57">
        <f t="shared" ca="1" si="7"/>
        <v>69.030490220098088</v>
      </c>
      <c r="AB57">
        <f t="shared" ca="1" si="8"/>
        <v>220.25536906374106</v>
      </c>
    </row>
    <row r="58" spans="3:28">
      <c r="C58" s="2">
        <v>49</v>
      </c>
      <c r="D58" s="11">
        <f t="shared" ca="1" si="1"/>
        <v>2.9250461525071803</v>
      </c>
      <c r="E58" s="11">
        <f t="shared" ca="1" si="9"/>
        <v>134.21315592243616</v>
      </c>
      <c r="F58" s="5"/>
      <c r="G58" s="12">
        <f t="shared" ca="1" si="2"/>
        <v>-0.36764711381102971</v>
      </c>
      <c r="H58" s="12">
        <f t="shared" ca="1" si="3"/>
        <v>4.4408072131561482</v>
      </c>
      <c r="I58" s="12"/>
      <c r="J58" s="12"/>
      <c r="K58" s="12">
        <f t="shared" ca="1" si="4"/>
        <v>117.26507351009263</v>
      </c>
      <c r="L58" s="2"/>
      <c r="M58" s="2"/>
      <c r="N58" s="2"/>
      <c r="O58" s="2"/>
      <c r="T58" s="8">
        <f t="shared" ca="1" si="5"/>
        <v>4.4408072131561482</v>
      </c>
      <c r="U58" s="9">
        <f t="shared" ca="1" si="6"/>
        <v>287.23749745558791</v>
      </c>
      <c r="AA58">
        <f t="shared" ca="1" si="7"/>
        <v>3.043689892530076E-2</v>
      </c>
      <c r="AB58">
        <f t="shared" ca="1" si="8"/>
        <v>281.35435044029936</v>
      </c>
    </row>
    <row r="59" spans="3:28">
      <c r="C59" s="2">
        <v>50</v>
      </c>
      <c r="D59" s="11">
        <f t="shared" ca="1" si="1"/>
        <v>6.9332458186908141E-2</v>
      </c>
      <c r="E59" s="11">
        <f t="shared" ca="1" si="9"/>
        <v>92.312294607730436</v>
      </c>
      <c r="F59" s="5"/>
      <c r="G59" s="12">
        <f t="shared" ca="1" si="2"/>
        <v>207.08962237684838</v>
      </c>
      <c r="H59" s="12">
        <f t="shared" ca="1" si="3"/>
        <v>24.631726132730606</v>
      </c>
      <c r="I59" s="12"/>
      <c r="J59" s="12"/>
      <c r="K59" s="12">
        <f t="shared" ca="1" si="4"/>
        <v>94.534493287482746</v>
      </c>
      <c r="L59" s="2"/>
      <c r="M59" s="2"/>
      <c r="N59" s="2"/>
      <c r="O59" s="2"/>
      <c r="T59" s="8">
        <f t="shared" ca="1" si="5"/>
        <v>24.631726132730606</v>
      </c>
      <c r="U59" s="9">
        <f t="shared" ca="1" si="6"/>
        <v>4.93816697229291</v>
      </c>
      <c r="AA59">
        <f t="shared" ca="1" si="7"/>
        <v>1741.0924214198151</v>
      </c>
      <c r="AB59">
        <f t="shared" ca="1" si="8"/>
        <v>1560.5818883032175</v>
      </c>
    </row>
    <row r="60" spans="3:28">
      <c r="C60" s="2">
        <v>51</v>
      </c>
      <c r="D60" s="11">
        <f t="shared" ca="1" si="1"/>
        <v>8.6544773873278515</v>
      </c>
      <c r="E60" s="11">
        <f t="shared" ca="1" si="9"/>
        <v>130.49275345521755</v>
      </c>
      <c r="F60" s="5"/>
      <c r="G60" s="12">
        <f t="shared" ca="1" si="2"/>
        <v>-12.843783641249512</v>
      </c>
      <c r="H60" s="12">
        <f t="shared" ca="1" si="3"/>
        <v>13.119673243857893</v>
      </c>
      <c r="I60" s="12"/>
      <c r="J60" s="12"/>
      <c r="K60" s="12">
        <f t="shared" ca="1" si="4"/>
        <v>162.86953889191261</v>
      </c>
      <c r="L60" s="2"/>
      <c r="M60" s="2"/>
      <c r="N60" s="2"/>
      <c r="O60" s="2"/>
      <c r="T60" s="8">
        <f t="shared" ca="1" si="5"/>
        <v>13.119673243857893</v>
      </c>
      <c r="U60" s="9">
        <f t="shared" ca="1" si="6"/>
        <v>1048.2562352137893</v>
      </c>
      <c r="AA60">
        <f t="shared" ca="1" si="7"/>
        <v>12.573695636852662</v>
      </c>
      <c r="AB60">
        <f t="shared" ca="1" si="8"/>
        <v>831.2176066952411</v>
      </c>
    </row>
    <row r="61" spans="3:28">
      <c r="C61" s="2">
        <v>52</v>
      </c>
      <c r="D61" s="11">
        <f t="shared" ca="1" si="1"/>
        <v>2.9412802064033072</v>
      </c>
      <c r="E61" s="11">
        <f t="shared" ca="1" si="9"/>
        <v>122.08136115079252</v>
      </c>
      <c r="F61" s="5"/>
      <c r="G61" s="12">
        <f t="shared" ca="1" si="2"/>
        <v>25.003838377499136</v>
      </c>
      <c r="H61" s="12">
        <f t="shared" ca="1" si="3"/>
        <v>4.3726499905573517</v>
      </c>
      <c r="I61" s="12"/>
      <c r="J61" s="12"/>
      <c r="K61" s="12">
        <f t="shared" ca="1" si="4"/>
        <v>117.39429145836175</v>
      </c>
      <c r="L61" s="2"/>
      <c r="M61" s="2"/>
      <c r="N61" s="2"/>
      <c r="O61" s="2"/>
      <c r="T61" s="8">
        <f t="shared" ca="1" si="5"/>
        <v>4.3726499905573517</v>
      </c>
      <c r="U61" s="9">
        <f t="shared" ca="1" si="6"/>
        <v>21.968622301703054</v>
      </c>
      <c r="AA61">
        <f t="shared" ca="1" si="7"/>
        <v>142.97781321582744</v>
      </c>
      <c r="AB61">
        <f t="shared" ca="1" si="8"/>
        <v>277.03614202195416</v>
      </c>
    </row>
    <row r="62" spans="3:28">
      <c r="C62" s="2">
        <v>53</v>
      </c>
      <c r="D62" s="11">
        <f t="shared" ca="1" si="1"/>
        <v>8.5600930331252822</v>
      </c>
      <c r="E62" s="11">
        <f t="shared" ca="1" si="9"/>
        <v>141.51889768707241</v>
      </c>
      <c r="F62" s="5"/>
      <c r="G62" s="12">
        <f t="shared" ca="1" si="2"/>
        <v>26.388097885041159</v>
      </c>
      <c r="H62" s="12">
        <f t="shared" ca="1" si="3"/>
        <v>12.444840822029157</v>
      </c>
      <c r="I62" s="12"/>
      <c r="J62" s="12"/>
      <c r="K62" s="12">
        <f t="shared" ca="1" si="4"/>
        <v>162.11826920432881</v>
      </c>
      <c r="L62" s="2"/>
      <c r="M62" s="2"/>
      <c r="N62" s="2"/>
      <c r="O62" s="2"/>
      <c r="T62" s="8">
        <f t="shared" ca="1" si="5"/>
        <v>12.444840822029157</v>
      </c>
      <c r="U62" s="9">
        <f t="shared" ca="1" si="6"/>
        <v>424.33410690595429</v>
      </c>
      <c r="AA62">
        <f t="shared" ca="1" si="7"/>
        <v>55.953444479410813</v>
      </c>
      <c r="AB62">
        <f t="shared" ca="1" si="8"/>
        <v>788.46253344252489</v>
      </c>
    </row>
    <row r="63" spans="3:28">
      <c r="C63" s="2">
        <v>54</v>
      </c>
      <c r="D63" s="11">
        <f t="shared" ca="1" si="1"/>
        <v>4.9258758535447473</v>
      </c>
      <c r="E63" s="11">
        <f t="shared" ca="1" si="9"/>
        <v>162.282413162447</v>
      </c>
      <c r="F63" s="5"/>
      <c r="G63" s="12">
        <f t="shared" ca="1" si="2"/>
        <v>-3.0077466169521823</v>
      </c>
      <c r="H63" s="12">
        <f t="shared" ca="1" si="3"/>
        <v>1.1340670454081749E-2</v>
      </c>
      <c r="I63" s="12"/>
      <c r="J63" s="12"/>
      <c r="K63" s="12">
        <f t="shared" ca="1" si="4"/>
        <v>133.19104680414875</v>
      </c>
      <c r="L63" s="2"/>
      <c r="M63" s="2"/>
      <c r="N63" s="2"/>
      <c r="O63" s="2"/>
      <c r="T63" s="8">
        <f t="shared" ca="1" si="5"/>
        <v>1.1340670454081749E-2</v>
      </c>
      <c r="U63" s="9">
        <f t="shared" ca="1" si="6"/>
        <v>846.3075965927269</v>
      </c>
      <c r="AA63">
        <f t="shared" ca="1" si="7"/>
        <v>797.70766185444131</v>
      </c>
      <c r="AB63">
        <f t="shared" ca="1" si="8"/>
        <v>0.71850607693862201</v>
      </c>
    </row>
    <row r="64" spans="3:28">
      <c r="C64" s="2">
        <v>55</v>
      </c>
      <c r="D64" s="11">
        <f t="shared" ca="1" si="1"/>
        <v>2.2417907669866732</v>
      </c>
      <c r="E64" s="11">
        <f t="shared" ca="1" si="9"/>
        <v>120.826543627934</v>
      </c>
      <c r="F64" s="5"/>
      <c r="G64" s="12">
        <f t="shared" ca="1" si="2"/>
        <v>36.869532316273364</v>
      </c>
      <c r="H64" s="12">
        <f t="shared" ca="1" si="3"/>
        <v>7.7873237356029774</v>
      </c>
      <c r="I64" s="12"/>
      <c r="J64" s="12"/>
      <c r="K64" s="12">
        <f t="shared" ca="1" si="4"/>
        <v>111.82657616212903</v>
      </c>
      <c r="L64" s="2"/>
      <c r="M64" s="2"/>
      <c r="N64" s="2"/>
      <c r="O64" s="2"/>
      <c r="T64" s="8">
        <f t="shared" ca="1" si="5"/>
        <v>7.7873237356029774</v>
      </c>
      <c r="U64" s="9">
        <f t="shared" ca="1" si="6"/>
        <v>80.999414385547951</v>
      </c>
      <c r="AA64">
        <f t="shared" ca="1" si="7"/>
        <v>174.56092225957391</v>
      </c>
      <c r="AB64">
        <f t="shared" ca="1" si="8"/>
        <v>493.37818692240154</v>
      </c>
    </row>
    <row r="65" spans="3:28">
      <c r="C65" s="2">
        <v>56</v>
      </c>
      <c r="D65" s="11">
        <f t="shared" ca="1" si="1"/>
        <v>1.3898142004514646</v>
      </c>
      <c r="E65" s="11">
        <f t="shared" ca="1" si="9"/>
        <v>97.676689088054886</v>
      </c>
      <c r="F65" s="5"/>
      <c r="G65" s="12">
        <f t="shared" ca="1" si="2"/>
        <v>132.45057572485231</v>
      </c>
      <c r="H65" s="12">
        <f t="shared" ca="1" si="3"/>
        <v>13.268201370408557</v>
      </c>
      <c r="I65" s="12"/>
      <c r="J65" s="12"/>
      <c r="K65" s="12">
        <f t="shared" ca="1" si="4"/>
        <v>105.04511143338918</v>
      </c>
      <c r="L65" s="2"/>
      <c r="M65" s="2"/>
      <c r="N65" s="2"/>
      <c r="O65" s="2"/>
      <c r="T65" s="8">
        <f t="shared" ca="1" si="5"/>
        <v>13.268201370408557</v>
      </c>
      <c r="U65" s="9">
        <f t="shared" ca="1" si="6"/>
        <v>54.293647859221757</v>
      </c>
      <c r="AA65">
        <f t="shared" ca="1" si="7"/>
        <v>1322.1954144418178</v>
      </c>
      <c r="AB65">
        <f t="shared" ca="1" si="8"/>
        <v>840.62784059235184</v>
      </c>
    </row>
    <row r="66" spans="3:28">
      <c r="C66" s="2">
        <v>57</v>
      </c>
      <c r="D66" s="11">
        <f t="shared" ca="1" si="1"/>
        <v>8.2270319463293795</v>
      </c>
      <c r="E66" s="11">
        <f t="shared" ca="1" si="9"/>
        <v>161.2170934630393</v>
      </c>
      <c r="F66" s="5"/>
      <c r="G66" s="12">
        <f t="shared" ca="1" si="2"/>
        <v>86.825840409861954</v>
      </c>
      <c r="H66" s="12">
        <f t="shared" ca="1" si="3"/>
        <v>10.205874934147605</v>
      </c>
      <c r="I66" s="12"/>
      <c r="J66" s="12"/>
      <c r="K66" s="12">
        <f t="shared" ca="1" si="4"/>
        <v>159.46720801163951</v>
      </c>
      <c r="L66" s="2"/>
      <c r="M66" s="2"/>
      <c r="N66" s="2"/>
      <c r="O66" s="2"/>
      <c r="T66" s="8">
        <f t="shared" ca="1" si="5"/>
        <v>10.205874934147605</v>
      </c>
      <c r="U66" s="9">
        <f t="shared" ca="1" si="6"/>
        <v>3.0620990930206511</v>
      </c>
      <c r="AA66">
        <f t="shared" ca="1" si="7"/>
        <v>738.66538748727601</v>
      </c>
      <c r="AB66">
        <f t="shared" ca="1" si="8"/>
        <v>646.60931559135179</v>
      </c>
    </row>
    <row r="67" spans="3:28">
      <c r="C67" s="2">
        <v>58</v>
      </c>
      <c r="D67" s="11">
        <f t="shared" ca="1" si="1"/>
        <v>5.4149576036684088</v>
      </c>
      <c r="E67" s="11">
        <f t="shared" ca="1" si="9"/>
        <v>140.91567633802231</v>
      </c>
      <c r="F67" s="5"/>
      <c r="G67" s="12">
        <f t="shared" ca="1" si="2"/>
        <v>2.6310588683451632</v>
      </c>
      <c r="H67" s="12">
        <f t="shared" ca="1" si="3"/>
        <v>0.14637447000974593</v>
      </c>
      <c r="I67" s="12"/>
      <c r="J67" s="12"/>
      <c r="K67" s="12">
        <f t="shared" ca="1" si="4"/>
        <v>137.08398326297902</v>
      </c>
      <c r="L67" s="2"/>
      <c r="M67" s="2"/>
      <c r="N67" s="2"/>
      <c r="O67" s="2"/>
      <c r="T67" s="8">
        <f t="shared" ca="1" si="5"/>
        <v>0.14637447000974593</v>
      </c>
      <c r="U67" s="9">
        <f t="shared" ca="1" si="6"/>
        <v>14.681871821334706</v>
      </c>
      <c r="AA67">
        <f t="shared" ca="1" si="7"/>
        <v>47.292883576192061</v>
      </c>
      <c r="AB67">
        <f t="shared" ca="1" si="8"/>
        <v>9.2737855875903605</v>
      </c>
    </row>
    <row r="68" spans="3:28">
      <c r="C68" s="2">
        <v>59</v>
      </c>
      <c r="D68" s="11">
        <f t="shared" ca="1" si="1"/>
        <v>5.4098715886071425</v>
      </c>
      <c r="E68" s="11">
        <f t="shared" ca="1" si="9"/>
        <v>123.72220321986126</v>
      </c>
      <c r="F68" s="5"/>
      <c r="G68" s="12">
        <f t="shared" ca="1" si="2"/>
        <v>-3.8945078457176061</v>
      </c>
      <c r="H68" s="12">
        <f t="shared" ca="1" si="3"/>
        <v>0.14250862903692316</v>
      </c>
      <c r="I68" s="12"/>
      <c r="J68" s="12"/>
      <c r="K68" s="12">
        <f t="shared" ca="1" si="4"/>
        <v>137.0435001873845</v>
      </c>
      <c r="L68" s="2"/>
      <c r="M68" s="2"/>
      <c r="N68" s="2"/>
      <c r="O68" s="2"/>
      <c r="T68" s="8">
        <f t="shared" ca="1" si="5"/>
        <v>0.14250862903692316</v>
      </c>
      <c r="U68" s="9">
        <f t="shared" ca="1" si="6"/>
        <v>177.45695289694385</v>
      </c>
      <c r="AA68">
        <f t="shared" ca="1" si="7"/>
        <v>106.42998576897585</v>
      </c>
      <c r="AB68">
        <f t="shared" ca="1" si="8"/>
        <v>9.0288591308436192</v>
      </c>
    </row>
    <row r="69" spans="3:28">
      <c r="C69" s="2">
        <v>60</v>
      </c>
      <c r="D69" s="11">
        <f t="shared" ca="1" si="1"/>
        <v>1.489956013017073</v>
      </c>
      <c r="E69" s="11">
        <f t="shared" ca="1" si="9"/>
        <v>96.686649046260143</v>
      </c>
      <c r="F69" s="5"/>
      <c r="G69" s="12">
        <f t="shared" ca="1" si="2"/>
        <v>132.31634877110542</v>
      </c>
      <c r="H69" s="12">
        <f t="shared" ca="1" si="3"/>
        <v>12.548685785683704</v>
      </c>
      <c r="I69" s="12"/>
      <c r="J69" s="12"/>
      <c r="K69" s="12">
        <f t="shared" ca="1" si="4"/>
        <v>105.84220867345475</v>
      </c>
      <c r="L69" s="2"/>
      <c r="M69" s="2"/>
      <c r="N69" s="2"/>
      <c r="O69" s="2"/>
      <c r="T69" s="8">
        <f t="shared" ca="1" si="5"/>
        <v>12.548685785683704</v>
      </c>
      <c r="U69" s="9">
        <f t="shared" ca="1" si="6"/>
        <v>83.82427208711583</v>
      </c>
      <c r="AA69">
        <f t="shared" ca="1" si="7"/>
        <v>1395.175275811795</v>
      </c>
      <c r="AB69">
        <f t="shared" ca="1" si="8"/>
        <v>795.04179502563647</v>
      </c>
    </row>
    <row r="70" spans="3:28">
      <c r="C70" s="2">
        <v>61</v>
      </c>
      <c r="D70" s="11">
        <f t="shared" ca="1" si="1"/>
        <v>6.0598870240216929</v>
      </c>
      <c r="E70" s="11">
        <f t="shared" ca="1" si="9"/>
        <v>173.1966365571493</v>
      </c>
      <c r="F70" s="5"/>
      <c r="G70" s="12">
        <f t="shared" ca="1" si="2"/>
        <v>40.235513597501701</v>
      </c>
      <c r="H70" s="12">
        <f t="shared" ca="1" si="3"/>
        <v>1.0557944454872219</v>
      </c>
      <c r="I70" s="12"/>
      <c r="J70" s="12"/>
      <c r="K70" s="12">
        <f t="shared" ca="1" si="4"/>
        <v>142.21741801745674</v>
      </c>
      <c r="L70" s="2"/>
      <c r="M70" s="2"/>
      <c r="N70" s="2"/>
      <c r="O70" s="2"/>
      <c r="T70" s="8">
        <f t="shared" ca="1" si="5"/>
        <v>1.0557944454872219</v>
      </c>
      <c r="U70" s="9">
        <f t="shared" ca="1" si="6"/>
        <v>959.71198133003168</v>
      </c>
      <c r="AA70">
        <f t="shared" ca="1" si="7"/>
        <v>1533.3444510665761</v>
      </c>
      <c r="AB70">
        <f t="shared" ca="1" si="8"/>
        <v>66.891523578978735</v>
      </c>
    </row>
    <row r="71" spans="3:28">
      <c r="C71" s="2">
        <v>62</v>
      </c>
      <c r="D71" s="11">
        <f t="shared" ca="1" si="1"/>
        <v>7.5617747849863655</v>
      </c>
      <c r="E71" s="11">
        <f t="shared" ca="1" si="9"/>
        <v>149.03383965380624</v>
      </c>
      <c r="F71" s="5"/>
      <c r="G71" s="12">
        <f t="shared" ca="1" si="2"/>
        <v>37.928816137055641</v>
      </c>
      <c r="H71" s="12">
        <f t="shared" ca="1" si="3"/>
        <v>6.3978964703096723</v>
      </c>
      <c r="I71" s="12"/>
      <c r="J71" s="12"/>
      <c r="K71" s="12">
        <f t="shared" ca="1" si="4"/>
        <v>154.17197085090851</v>
      </c>
      <c r="L71" s="2"/>
      <c r="M71" s="2"/>
      <c r="N71" s="2"/>
      <c r="O71" s="2"/>
      <c r="T71" s="8">
        <f t="shared" ca="1" si="5"/>
        <v>6.3978964703096723</v>
      </c>
      <c r="U71" s="9">
        <f t="shared" ca="1" si="6"/>
        <v>26.40039219863559</v>
      </c>
      <c r="AA71">
        <f t="shared" ca="1" si="7"/>
        <v>224.85438772486748</v>
      </c>
      <c r="AB71">
        <f t="shared" ca="1" si="8"/>
        <v>405.34882943250352</v>
      </c>
    </row>
    <row r="72" spans="3:28">
      <c r="C72" s="2">
        <v>63</v>
      </c>
      <c r="D72" s="11">
        <f t="shared" ca="1" si="1"/>
        <v>5.0286622824547429</v>
      </c>
      <c r="E72" s="11">
        <f t="shared" ca="1" si="9"/>
        <v>84.776656353320291</v>
      </c>
      <c r="F72" s="5"/>
      <c r="G72" s="12">
        <f t="shared" ca="1" si="2"/>
        <v>0.18257275388087055</v>
      </c>
      <c r="H72" s="12">
        <f t="shared" ca="1" si="3"/>
        <v>1.3735585797727258E-5</v>
      </c>
      <c r="I72" s="12"/>
      <c r="J72" s="12"/>
      <c r="K72" s="12">
        <f t="shared" ca="1" si="4"/>
        <v>134.00919435611837</v>
      </c>
      <c r="L72" s="2"/>
      <c r="M72" s="2"/>
      <c r="N72" s="2"/>
      <c r="O72" s="2"/>
      <c r="T72" s="8">
        <f t="shared" ca="1" si="5"/>
        <v>1.3735585797727258E-5</v>
      </c>
      <c r="U72" s="9">
        <f t="shared" ca="1" si="6"/>
        <v>2423.8427981969571</v>
      </c>
      <c r="AA72">
        <f t="shared" ca="1" si="7"/>
        <v>2426.7483710203537</v>
      </c>
      <c r="AB72">
        <f t="shared" ca="1" si="8"/>
        <v>8.7023971871239426E-4</v>
      </c>
    </row>
    <row r="73" spans="3:28">
      <c r="C73" s="2">
        <v>64</v>
      </c>
      <c r="D73" s="11">
        <f t="shared" ca="1" si="1"/>
        <v>2.6918502164189473</v>
      </c>
      <c r="E73" s="11">
        <f t="shared" ca="1" si="9"/>
        <v>113.33886692599241</v>
      </c>
      <c r="F73" s="5"/>
      <c r="G73" s="12">
        <f t="shared" ca="1" si="2"/>
        <v>48.44832286720019</v>
      </c>
      <c r="H73" s="12">
        <f t="shared" ca="1" si="3"/>
        <v>5.478025543577588</v>
      </c>
      <c r="I73" s="12"/>
      <c r="J73" s="12"/>
      <c r="K73" s="12">
        <f t="shared" ca="1" si="4"/>
        <v>115.40890741634776</v>
      </c>
      <c r="L73" s="2"/>
      <c r="M73" s="2"/>
      <c r="N73" s="2"/>
      <c r="O73" s="2"/>
      <c r="T73" s="8">
        <f t="shared" ca="1" si="5"/>
        <v>5.478025543577588</v>
      </c>
      <c r="U73" s="9">
        <f t="shared" ca="1" si="6"/>
        <v>4.285067631710632</v>
      </c>
      <c r="AA73">
        <f t="shared" ca="1" si="7"/>
        <v>428.48284842270698</v>
      </c>
      <c r="AB73">
        <f t="shared" ca="1" si="8"/>
        <v>347.06895492840829</v>
      </c>
    </row>
    <row r="74" spans="3:28">
      <c r="C74" s="2">
        <v>65</v>
      </c>
      <c r="D74" s="11">
        <f t="shared" ca="1" si="1"/>
        <v>7.6785456295102605</v>
      </c>
      <c r="E74" s="11">
        <f t="shared" ref="E74:E105" ca="1" si="10">B$9+B$10*D74+NORMINV(RAND(),0,B$11)</f>
        <v>152.48717702877104</v>
      </c>
      <c r="F74" s="5"/>
      <c r="G74" s="12">
        <f t="shared" ca="1" si="2"/>
        <v>48.81795453525266</v>
      </c>
      <c r="H74" s="12">
        <f t="shared" ca="1" si="3"/>
        <v>7.0022537311024449</v>
      </c>
      <c r="I74" s="12"/>
      <c r="J74" s="12"/>
      <c r="K74" s="12">
        <f t="shared" ca="1" si="4"/>
        <v>155.10142994002916</v>
      </c>
      <c r="L74" s="2"/>
      <c r="M74" s="2"/>
      <c r="N74" s="2"/>
      <c r="O74" s="2"/>
      <c r="T74" s="8">
        <f t="shared" ca="1" si="5"/>
        <v>7.0022537311024449</v>
      </c>
      <c r="U74" s="9">
        <f t="shared" ca="1" si="6"/>
        <v>6.8343182840215562</v>
      </c>
      <c r="AA74">
        <f t="shared" ca="1" si="7"/>
        <v>340.34651935281732</v>
      </c>
      <c r="AB74">
        <f t="shared" ca="1" si="8"/>
        <v>443.63883761851082</v>
      </c>
    </row>
    <row r="75" spans="3:28">
      <c r="C75" s="2">
        <v>66</v>
      </c>
      <c r="D75" s="11">
        <f t="shared" ref="D75:D109" ca="1" si="11">RAND()*10</f>
        <v>5.1395255549550622</v>
      </c>
      <c r="E75" s="11">
        <f t="shared" ca="1" si="10"/>
        <v>133.91657260721232</v>
      </c>
      <c r="F75" s="5"/>
      <c r="G75" s="12">
        <f t="shared" ref="G75:G109" ca="1" si="12">(D75-D$7)*(E75-E$7)</f>
        <v>-1.3086195908657613E-2</v>
      </c>
      <c r="H75" s="12">
        <f t="shared" ref="H75:H109" ca="1" si="13">(D75-D$7)^2</f>
        <v>1.1482647804559114E-2</v>
      </c>
      <c r="I75" s="12"/>
      <c r="J75" s="12"/>
      <c r="K75" s="12">
        <f t="shared" ref="K75:K109" ca="1" si="14">J$10+I$10*D75</f>
        <v>134.89163103537004</v>
      </c>
      <c r="L75" s="2"/>
      <c r="M75" s="2"/>
      <c r="N75" s="2"/>
      <c r="O75" s="2"/>
      <c r="T75" s="8">
        <f t="shared" ref="T75:T109" ca="1" si="15">(D75-D$7)^2</f>
        <v>1.1482647804559114E-2</v>
      </c>
      <c r="U75" s="9">
        <f t="shared" ref="U75:U109" ca="1" si="16">(E75-K75)^2</f>
        <v>0.95073893832140999</v>
      </c>
      <c r="AA75">
        <f t="shared" ref="AA75:AA109" ca="1" si="17">(E75-E$7)^2</f>
        <v>1.4913678994123122E-2</v>
      </c>
      <c r="AB75">
        <f t="shared" ref="AB75:AB109" ca="1" si="18">(K75-E$7)^2</f>
        <v>0.7275012760777485</v>
      </c>
    </row>
    <row r="76" spans="3:28">
      <c r="C76" s="2">
        <v>67</v>
      </c>
      <c r="D76" s="11">
        <f t="shared" ca="1" si="11"/>
        <v>6.8455020391455346</v>
      </c>
      <c r="E76" s="11">
        <f t="shared" ca="1" si="10"/>
        <v>134.77671365223213</v>
      </c>
      <c r="F76" s="5"/>
      <c r="G76" s="12">
        <f t="shared" ca="1" si="12"/>
        <v>1.3381279003450568</v>
      </c>
      <c r="H76" s="12">
        <f t="shared" ca="1" si="13"/>
        <v>3.287453457133219</v>
      </c>
      <c r="I76" s="12"/>
      <c r="J76" s="12"/>
      <c r="K76" s="12">
        <f t="shared" ca="1" si="14"/>
        <v>148.4706657295352</v>
      </c>
      <c r="L76" s="2"/>
      <c r="M76" s="2"/>
      <c r="N76" s="2"/>
      <c r="O76" s="2"/>
      <c r="T76" s="8">
        <f t="shared" ca="1" si="15"/>
        <v>3.287453457133219</v>
      </c>
      <c r="U76" s="9">
        <f t="shared" ca="1" si="16"/>
        <v>187.52432349547297</v>
      </c>
      <c r="AA76">
        <f t="shared" ca="1" si="17"/>
        <v>0.54467273865021582</v>
      </c>
      <c r="AB76">
        <f t="shared" ca="1" si="18"/>
        <v>208.28180275294272</v>
      </c>
    </row>
    <row r="77" spans="3:28">
      <c r="C77" s="2">
        <v>68</v>
      </c>
      <c r="D77" s="11">
        <f t="shared" ca="1" si="11"/>
        <v>9.2254466509665018</v>
      </c>
      <c r="E77" s="11">
        <f t="shared" ca="1" si="10"/>
        <v>161.67939647798411</v>
      </c>
      <c r="F77" s="5"/>
      <c r="G77" s="12">
        <f t="shared" ca="1" si="12"/>
        <v>115.89962660064052</v>
      </c>
      <c r="H77" s="12">
        <f t="shared" ca="1" si="13"/>
        <v>17.581904903593216</v>
      </c>
      <c r="I77" s="12"/>
      <c r="J77" s="12"/>
      <c r="K77" s="12">
        <f t="shared" ca="1" si="14"/>
        <v>167.41427412836003</v>
      </c>
      <c r="L77" s="2"/>
      <c r="M77" s="2"/>
      <c r="N77" s="2"/>
      <c r="O77" s="2"/>
      <c r="T77" s="8">
        <f t="shared" ca="1" si="15"/>
        <v>17.581904903593216</v>
      </c>
      <c r="U77" s="9">
        <f t="shared" ca="1" si="16"/>
        <v>32.888821664781247</v>
      </c>
      <c r="AA77">
        <f t="shared" ca="1" si="17"/>
        <v>764.00842342303019</v>
      </c>
      <c r="AB77">
        <f t="shared" ca="1" si="18"/>
        <v>1113.929336765299</v>
      </c>
    </row>
    <row r="78" spans="3:28">
      <c r="C78" s="2">
        <v>69</v>
      </c>
      <c r="D78" s="11">
        <f t="shared" ca="1" si="11"/>
        <v>7.7967004847856458E-2</v>
      </c>
      <c r="E78" s="11">
        <f t="shared" ca="1" si="10"/>
        <v>81.996888822322603</v>
      </c>
      <c r="F78" s="5"/>
      <c r="G78" s="12">
        <f t="shared" ca="1" si="12"/>
        <v>257.83599503514972</v>
      </c>
      <c r="H78" s="12">
        <f t="shared" ca="1" si="13"/>
        <v>24.54609355663861</v>
      </c>
      <c r="I78" s="12"/>
      <c r="J78" s="12"/>
      <c r="K78" s="12">
        <f t="shared" ca="1" si="14"/>
        <v>94.603221555289466</v>
      </c>
      <c r="L78" s="2"/>
      <c r="M78" s="2"/>
      <c r="N78" s="2"/>
      <c r="O78" s="2"/>
      <c r="T78" s="8">
        <f t="shared" ca="1" si="15"/>
        <v>24.54609355663861</v>
      </c>
      <c r="U78" s="9">
        <f t="shared" ca="1" si="16"/>
        <v>158.91962497427176</v>
      </c>
      <c r="AA78">
        <f t="shared" ca="1" si="17"/>
        <v>2708.3495050798447</v>
      </c>
      <c r="AB78">
        <f t="shared" ca="1" si="18"/>
        <v>1555.1565012808949</v>
      </c>
    </row>
    <row r="79" spans="3:28">
      <c r="C79" s="2">
        <v>70</v>
      </c>
      <c r="D79" s="11">
        <f t="shared" ca="1" si="11"/>
        <v>3.351248085418117</v>
      </c>
      <c r="E79" s="11">
        <f t="shared" ca="1" si="10"/>
        <v>101.32035710594272</v>
      </c>
      <c r="F79" s="5"/>
      <c r="G79" s="12">
        <f t="shared" ca="1" si="12"/>
        <v>55.003462347150069</v>
      </c>
      <c r="H79" s="12">
        <f t="shared" ca="1" si="13"/>
        <v>2.8261656384462062</v>
      </c>
      <c r="I79" s="12"/>
      <c r="J79" s="12"/>
      <c r="K79" s="12">
        <f t="shared" ca="1" si="14"/>
        <v>120.6575064582315</v>
      </c>
      <c r="L79" s="2"/>
      <c r="M79" s="2"/>
      <c r="N79" s="2"/>
      <c r="O79" s="2"/>
      <c r="T79" s="8">
        <f t="shared" ca="1" si="15"/>
        <v>2.8261656384462062</v>
      </c>
      <c r="U79" s="9">
        <f t="shared" ca="1" si="16"/>
        <v>373.92534507272222</v>
      </c>
      <c r="AA79">
        <f t="shared" ca="1" si="17"/>
        <v>1070.4895810132612</v>
      </c>
      <c r="AB79">
        <f t="shared" ca="1" si="18"/>
        <v>179.05618489495262</v>
      </c>
    </row>
    <row r="80" spans="3:28">
      <c r="C80" s="2">
        <v>71</v>
      </c>
      <c r="D80" s="11">
        <f t="shared" ca="1" si="11"/>
        <v>6.4700836754933384</v>
      </c>
      <c r="E80" s="11">
        <f t="shared" ca="1" si="10"/>
        <v>145.40580537413774</v>
      </c>
      <c r="F80" s="5"/>
      <c r="G80" s="12">
        <f t="shared" ca="1" si="12"/>
        <v>16.342668972217378</v>
      </c>
      <c r="H80" s="12">
        <f t="shared" ca="1" si="13"/>
        <v>2.0670251053339261</v>
      </c>
      <c r="I80" s="12"/>
      <c r="J80" s="12"/>
      <c r="K80" s="12">
        <f t="shared" ca="1" si="14"/>
        <v>145.48245397392068</v>
      </c>
      <c r="L80" s="2"/>
      <c r="M80" s="2"/>
      <c r="N80" s="2"/>
      <c r="O80" s="2"/>
      <c r="T80" s="8">
        <f t="shared" ca="1" si="15"/>
        <v>2.0670251053339261</v>
      </c>
      <c r="U80" s="9">
        <f t="shared" ca="1" si="16"/>
        <v>5.8750078486856207E-3</v>
      </c>
      <c r="AA80">
        <f t="shared" ca="1" si="17"/>
        <v>129.21121685763444</v>
      </c>
      <c r="AB80">
        <f t="shared" ca="1" si="18"/>
        <v>130.95963817841351</v>
      </c>
    </row>
    <row r="81" spans="3:28">
      <c r="C81" s="2">
        <v>72</v>
      </c>
      <c r="D81" s="11">
        <f t="shared" ca="1" si="11"/>
        <v>3.7727062153069824</v>
      </c>
      <c r="E81" s="11">
        <f t="shared" ca="1" si="10"/>
        <v>114.00587203658847</v>
      </c>
      <c r="F81" s="5"/>
      <c r="G81" s="12">
        <f t="shared" ca="1" si="12"/>
        <v>25.234589261871431</v>
      </c>
      <c r="H81" s="12">
        <f t="shared" ca="1" si="13"/>
        <v>1.5867489142167865</v>
      </c>
      <c r="I81" s="12"/>
      <c r="J81" s="12"/>
      <c r="K81" s="12">
        <f t="shared" ca="1" si="14"/>
        <v>124.01218023066309</v>
      </c>
      <c r="L81" s="2"/>
      <c r="M81" s="2"/>
      <c r="N81" s="2"/>
      <c r="O81" s="2"/>
      <c r="T81" s="8">
        <f t="shared" ca="1" si="15"/>
        <v>1.5867489142167865</v>
      </c>
      <c r="U81" s="9">
        <f t="shared" ca="1" si="16"/>
        <v>100.12620367480488</v>
      </c>
      <c r="AA81">
        <f t="shared" ca="1" si="17"/>
        <v>401.31396310403107</v>
      </c>
      <c r="AB81">
        <f t="shared" ca="1" si="18"/>
        <v>100.53098201352107</v>
      </c>
    </row>
    <row r="82" spans="3:28">
      <c r="C82" s="2">
        <v>73</v>
      </c>
      <c r="D82" s="11">
        <f t="shared" ca="1" si="11"/>
        <v>3.5740576065073437</v>
      </c>
      <c r="E82" s="11">
        <f t="shared" ca="1" si="10"/>
        <v>148.36404815918598</v>
      </c>
      <c r="F82" s="5"/>
      <c r="G82" s="12">
        <f t="shared" ca="1" si="12"/>
        <v>-20.890818864057579</v>
      </c>
      <c r="H82" s="12">
        <f t="shared" ca="1" si="13"/>
        <v>2.1266704800180207</v>
      </c>
      <c r="I82" s="12"/>
      <c r="J82" s="12"/>
      <c r="K82" s="12">
        <f t="shared" ca="1" si="14"/>
        <v>122.43099996479447</v>
      </c>
      <c r="L82" s="2"/>
      <c r="M82" s="2"/>
      <c r="N82" s="2"/>
      <c r="O82" s="2"/>
      <c r="T82" s="8">
        <f t="shared" ca="1" si="15"/>
        <v>2.1266704800180207</v>
      </c>
      <c r="U82" s="9">
        <f t="shared" ca="1" si="16"/>
        <v>672.5229886526331</v>
      </c>
      <c r="AA82">
        <f t="shared" ca="1" si="17"/>
        <v>205.21576657572535</v>
      </c>
      <c r="AB82">
        <f t="shared" ca="1" si="18"/>
        <v>134.73856503686747</v>
      </c>
    </row>
    <row r="83" spans="3:28">
      <c r="C83" s="2">
        <v>74</v>
      </c>
      <c r="D83" s="11">
        <f t="shared" ca="1" si="11"/>
        <v>8.326203343906835</v>
      </c>
      <c r="E83" s="11">
        <f t="shared" ca="1" si="10"/>
        <v>182.49792798438685</v>
      </c>
      <c r="F83" s="5"/>
      <c r="G83" s="12">
        <f t="shared" ca="1" si="12"/>
        <v>159.61671583271672</v>
      </c>
      <c r="H83" s="12">
        <f t="shared" ca="1" si="13"/>
        <v>10.849348390150212</v>
      </c>
      <c r="I83" s="12"/>
      <c r="J83" s="12"/>
      <c r="K83" s="12">
        <f t="shared" ca="1" si="14"/>
        <v>160.25658105449955</v>
      </c>
      <c r="L83" s="2"/>
      <c r="M83" s="2"/>
      <c r="N83" s="2"/>
      <c r="O83" s="2"/>
      <c r="T83" s="8">
        <f t="shared" ca="1" si="15"/>
        <v>10.849348390150212</v>
      </c>
      <c r="U83" s="9">
        <f t="shared" ca="1" si="16"/>
        <v>494.67751325560721</v>
      </c>
      <c r="AA83">
        <f t="shared" ca="1" si="17"/>
        <v>2348.2973407280824</v>
      </c>
      <c r="AB83">
        <f t="shared" ca="1" si="18"/>
        <v>687.37759206659098</v>
      </c>
    </row>
    <row r="84" spans="3:28">
      <c r="C84" s="2">
        <v>75</v>
      </c>
      <c r="D84" s="11">
        <f t="shared" ca="1" si="11"/>
        <v>6.183279271849413</v>
      </c>
      <c r="E84" s="11">
        <f t="shared" ca="1" si="10"/>
        <v>91.626614367346264</v>
      </c>
      <c r="F84" s="5"/>
      <c r="G84" s="12">
        <f t="shared" ca="1" si="12"/>
        <v>-48.812522162505843</v>
      </c>
      <c r="H84" s="12">
        <f t="shared" ca="1" si="13"/>
        <v>1.3245957484432942</v>
      </c>
      <c r="I84" s="12"/>
      <c r="J84" s="12"/>
      <c r="K84" s="12">
        <f t="shared" ca="1" si="14"/>
        <v>143.19958138827172</v>
      </c>
      <c r="L84" s="2"/>
      <c r="M84" s="2"/>
      <c r="N84" s="2"/>
      <c r="O84" s="2"/>
      <c r="T84" s="8">
        <f t="shared" ca="1" si="15"/>
        <v>1.3245957484432942</v>
      </c>
      <c r="U84" s="9">
        <f t="shared" ca="1" si="16"/>
        <v>2659.7709273414653</v>
      </c>
      <c r="AA84">
        <f t="shared" ca="1" si="17"/>
        <v>1798.784514192577</v>
      </c>
      <c r="AB84">
        <f t="shared" ca="1" si="18"/>
        <v>83.921854408621016</v>
      </c>
    </row>
    <row r="85" spans="3:28">
      <c r="C85" s="2">
        <v>76</v>
      </c>
      <c r="D85" s="11">
        <f t="shared" ca="1" si="11"/>
        <v>5.640526869175801</v>
      </c>
      <c r="E85" s="11">
        <f t="shared" ca="1" si="10"/>
        <v>180.02912504166341</v>
      </c>
      <c r="F85" s="5"/>
      <c r="G85" s="12">
        <f t="shared" ca="1" si="12"/>
        <v>27.969468300205399</v>
      </c>
      <c r="H85" s="12">
        <f t="shared" ca="1" si="13"/>
        <v>0.36985667792348376</v>
      </c>
      <c r="I85" s="12"/>
      <c r="J85" s="12"/>
      <c r="K85" s="12">
        <f t="shared" ca="1" si="14"/>
        <v>138.87944346459824</v>
      </c>
      <c r="L85" s="2"/>
      <c r="M85" s="2"/>
      <c r="N85" s="2"/>
      <c r="O85" s="2"/>
      <c r="T85" s="8">
        <f t="shared" ca="1" si="15"/>
        <v>0.36985667792348376</v>
      </c>
      <c r="U85" s="9">
        <f t="shared" ca="1" si="16"/>
        <v>1693.2962938938563</v>
      </c>
      <c r="AA85">
        <f t="shared" ca="1" si="17"/>
        <v>2115.119730670473</v>
      </c>
      <c r="AB85">
        <f t="shared" ca="1" si="18"/>
        <v>23.432853618342932</v>
      </c>
    </row>
    <row r="86" spans="3:28">
      <c r="C86" s="2">
        <v>77</v>
      </c>
      <c r="D86" s="11">
        <f t="shared" ca="1" si="11"/>
        <v>4.7128113471034982</v>
      </c>
      <c r="E86" s="11">
        <f t="shared" ca="1" si="10"/>
        <v>123.41228411660555</v>
      </c>
      <c r="F86" s="5"/>
      <c r="G86" s="12">
        <f t="shared" ca="1" si="12"/>
        <v>3.3957446826413897</v>
      </c>
      <c r="H86" s="12">
        <f t="shared" ca="1" si="13"/>
        <v>0.10211673407253599</v>
      </c>
      <c r="I86" s="12"/>
      <c r="J86" s="12"/>
      <c r="K86" s="12">
        <f t="shared" ca="1" si="14"/>
        <v>131.49512054029182</v>
      </c>
      <c r="L86" s="2"/>
      <c r="M86" s="2"/>
      <c r="N86" s="2"/>
      <c r="O86" s="2"/>
      <c r="T86" s="8">
        <f t="shared" ca="1" si="15"/>
        <v>0.10211673407253599</v>
      </c>
      <c r="U86" s="9">
        <f t="shared" ca="1" si="16"/>
        <v>65.332244652069519</v>
      </c>
      <c r="AA86">
        <f t="shared" ca="1" si="17"/>
        <v>112.92059087491444</v>
      </c>
      <c r="AB86">
        <f t="shared" ca="1" si="18"/>
        <v>6.4697668700740154</v>
      </c>
    </row>
    <row r="87" spans="3:28">
      <c r="C87" s="2">
        <v>78</v>
      </c>
      <c r="D87" s="11">
        <f t="shared" ca="1" si="11"/>
        <v>1.9302867515690991</v>
      </c>
      <c r="E87" s="11">
        <f t="shared" ca="1" si="10"/>
        <v>75.789772744663864</v>
      </c>
      <c r="F87" s="5"/>
      <c r="G87" s="12">
        <f t="shared" ca="1" si="12"/>
        <v>180.69291242009416</v>
      </c>
      <c r="H87" s="12">
        <f t="shared" ca="1" si="13"/>
        <v>9.6229107866718948</v>
      </c>
      <c r="I87" s="12"/>
      <c r="J87" s="12"/>
      <c r="K87" s="12">
        <f t="shared" ca="1" si="14"/>
        <v>109.34710245781581</v>
      </c>
      <c r="L87" s="2"/>
      <c r="M87" s="2"/>
      <c r="N87" s="2"/>
      <c r="O87" s="2"/>
      <c r="T87" s="8">
        <f t="shared" ca="1" si="15"/>
        <v>9.6229107866718948</v>
      </c>
      <c r="U87" s="9">
        <f t="shared" ca="1" si="16"/>
        <v>1126.0943774771904</v>
      </c>
      <c r="AA87">
        <f t="shared" ca="1" si="17"/>
        <v>3392.9368485965015</v>
      </c>
      <c r="AB87">
        <f t="shared" ca="1" si="18"/>
        <v>609.67470186682567</v>
      </c>
    </row>
    <row r="88" spans="3:28">
      <c r="C88" s="2">
        <v>79</v>
      </c>
      <c r="D88" s="11">
        <f t="shared" ca="1" si="11"/>
        <v>8.0088854647379293</v>
      </c>
      <c r="E88" s="11">
        <f t="shared" ca="1" si="10"/>
        <v>172.07194383549722</v>
      </c>
      <c r="F88" s="5"/>
      <c r="G88" s="12">
        <f t="shared" ca="1" si="12"/>
        <v>113.20661519227899</v>
      </c>
      <c r="H88" s="12">
        <f t="shared" ca="1" si="13"/>
        <v>8.8596536129729166</v>
      </c>
      <c r="I88" s="12"/>
      <c r="J88" s="12"/>
      <c r="K88" s="12">
        <f t="shared" ca="1" si="14"/>
        <v>157.7308308286058</v>
      </c>
      <c r="L88" s="2"/>
      <c r="M88" s="2"/>
      <c r="N88" s="2"/>
      <c r="O88" s="2"/>
      <c r="T88" s="8">
        <f t="shared" ca="1" si="15"/>
        <v>8.8596536129729166</v>
      </c>
      <c r="U88" s="9">
        <f t="shared" ca="1" si="16"/>
        <v>205.66752227643025</v>
      </c>
      <c r="AA88">
        <f t="shared" ca="1" si="17"/>
        <v>1446.5280792159915</v>
      </c>
      <c r="AB88">
        <f t="shared" ca="1" si="18"/>
        <v>561.31733888813494</v>
      </c>
    </row>
    <row r="89" spans="3:28">
      <c r="C89" s="2">
        <v>80</v>
      </c>
      <c r="D89" s="11">
        <f t="shared" ca="1" si="11"/>
        <v>9.1226184202439331</v>
      </c>
      <c r="E89" s="11">
        <f t="shared" ca="1" si="10"/>
        <v>218.24919826857186</v>
      </c>
      <c r="F89" s="5"/>
      <c r="G89" s="12">
        <f t="shared" ca="1" si="12"/>
        <v>344.4420128809669</v>
      </c>
      <c r="H89" s="12">
        <f t="shared" ca="1" si="13"/>
        <v>16.730144920698574</v>
      </c>
      <c r="I89" s="12"/>
      <c r="J89" s="12"/>
      <c r="K89" s="12">
        <f t="shared" ca="1" si="14"/>
        <v>166.595793847148</v>
      </c>
      <c r="L89" s="2"/>
      <c r="M89" s="2"/>
      <c r="N89" s="2"/>
      <c r="O89" s="2"/>
      <c r="T89" s="8">
        <f t="shared" ca="1" si="15"/>
        <v>16.730144920698574</v>
      </c>
      <c r="U89" s="9">
        <f t="shared" ca="1" si="16"/>
        <v>2668.0741883231699</v>
      </c>
      <c r="AA89">
        <f t="shared" ca="1" si="17"/>
        <v>7091.4089985383262</v>
      </c>
      <c r="AB89">
        <f t="shared" ca="1" si="18"/>
        <v>1059.964738615578</v>
      </c>
    </row>
    <row r="90" spans="3:28">
      <c r="C90" s="2">
        <v>81</v>
      </c>
      <c r="D90" s="11">
        <f t="shared" ca="1" si="11"/>
        <v>2.3137470178857833</v>
      </c>
      <c r="E90" s="11">
        <f t="shared" ca="1" si="10"/>
        <v>106.09246866920225</v>
      </c>
      <c r="F90" s="5"/>
      <c r="G90" s="12">
        <f t="shared" ca="1" si="12"/>
        <v>75.975207278257358</v>
      </c>
      <c r="H90" s="12">
        <f t="shared" ca="1" si="13"/>
        <v>7.3909024236093845</v>
      </c>
      <c r="I90" s="12"/>
      <c r="J90" s="12"/>
      <c r="K90" s="12">
        <f t="shared" ca="1" si="14"/>
        <v>112.39932522196423</v>
      </c>
      <c r="L90" s="2"/>
      <c r="M90" s="2"/>
      <c r="N90" s="2"/>
      <c r="O90" s="2"/>
      <c r="T90" s="8">
        <f t="shared" ca="1" si="15"/>
        <v>7.3909024236093845</v>
      </c>
      <c r="U90" s="9">
        <f t="shared" ca="1" si="16"/>
        <v>39.77643957711679</v>
      </c>
      <c r="AA90">
        <f t="shared" ca="1" si="17"/>
        <v>780.99152040425292</v>
      </c>
      <c r="AB90">
        <f t="shared" ca="1" si="18"/>
        <v>468.26228898244608</v>
      </c>
    </row>
    <row r="91" spans="3:28">
      <c r="C91" s="2">
        <v>82</v>
      </c>
      <c r="D91" s="11">
        <f t="shared" ca="1" si="11"/>
        <v>0.10358756888638077</v>
      </c>
      <c r="E91" s="11">
        <f t="shared" ca="1" si="10"/>
        <v>81.986488816819019</v>
      </c>
      <c r="F91" s="5"/>
      <c r="G91" s="12">
        <f t="shared" ca="1" si="12"/>
        <v>256.55391397641563</v>
      </c>
      <c r="H91" s="12">
        <f t="shared" ca="1" si="13"/>
        <v>24.292880851580623</v>
      </c>
      <c r="I91" s="12"/>
      <c r="J91" s="12"/>
      <c r="K91" s="12">
        <f t="shared" ca="1" si="14"/>
        <v>94.807153163484102</v>
      </c>
      <c r="L91" s="2"/>
      <c r="M91" s="2"/>
      <c r="N91" s="2"/>
      <c r="O91" s="2"/>
      <c r="T91" s="8">
        <f t="shared" ca="1" si="15"/>
        <v>24.292880851580623</v>
      </c>
      <c r="U91" s="9">
        <f t="shared" ca="1" si="16"/>
        <v>164.36943428984921</v>
      </c>
      <c r="AA91">
        <f t="shared" ca="1" si="17"/>
        <v>2709.4320833642705</v>
      </c>
      <c r="AB91">
        <f t="shared" ca="1" si="18"/>
        <v>1539.113810676412</v>
      </c>
    </row>
    <row r="92" spans="3:28">
      <c r="C92" s="2">
        <v>83</v>
      </c>
      <c r="D92" s="11">
        <f t="shared" ca="1" si="11"/>
        <v>8.9643795338900301</v>
      </c>
      <c r="E92" s="11">
        <f t="shared" ca="1" si="10"/>
        <v>138.14515583063627</v>
      </c>
      <c r="F92" s="5"/>
      <c r="G92" s="12">
        <f t="shared" ca="1" si="12"/>
        <v>16.146652769572977</v>
      </c>
      <c r="H92" s="12">
        <f t="shared" ca="1" si="13"/>
        <v>15.460711261520846</v>
      </c>
      <c r="I92" s="12"/>
      <c r="J92" s="12"/>
      <c r="K92" s="12">
        <f t="shared" ca="1" si="14"/>
        <v>165.33626222541795</v>
      </c>
      <c r="L92" s="2"/>
      <c r="M92" s="2"/>
      <c r="N92" s="2"/>
      <c r="O92" s="2"/>
      <c r="T92" s="8">
        <f t="shared" ca="1" si="15"/>
        <v>15.460711261520846</v>
      </c>
      <c r="U92" s="9">
        <f t="shared" ca="1" si="16"/>
        <v>739.35626697233738</v>
      </c>
      <c r="AA92">
        <f t="shared" ca="1" si="17"/>
        <v>16.863027272880633</v>
      </c>
      <c r="AB92">
        <f t="shared" ca="1" si="18"/>
        <v>979.53776544121865</v>
      </c>
    </row>
    <row r="93" spans="3:28">
      <c r="C93" s="2">
        <v>84</v>
      </c>
      <c r="D93" s="11">
        <f t="shared" ca="1" si="11"/>
        <v>4.7173081117088618</v>
      </c>
      <c r="E93" s="11">
        <f t="shared" ca="1" si="10"/>
        <v>139.2008262773339</v>
      </c>
      <c r="F93" s="5"/>
      <c r="G93" s="12">
        <f t="shared" ca="1" si="12"/>
        <v>-1.626383020179998</v>
      </c>
      <c r="H93" s="12">
        <f t="shared" ca="1" si="13"/>
        <v>9.9263008936774574E-2</v>
      </c>
      <c r="I93" s="12"/>
      <c r="J93" s="12"/>
      <c r="K93" s="12">
        <f t="shared" ca="1" si="14"/>
        <v>131.53091336812597</v>
      </c>
      <c r="L93" s="2"/>
      <c r="M93" s="2"/>
      <c r="N93" s="2"/>
      <c r="O93" s="2"/>
      <c r="T93" s="8">
        <f t="shared" ca="1" si="15"/>
        <v>9.9263008936774574E-2</v>
      </c>
      <c r="U93" s="9">
        <f t="shared" ca="1" si="16"/>
        <v>58.827564034834566</v>
      </c>
      <c r="AA93">
        <f t="shared" ca="1" si="17"/>
        <v>26.647607771134748</v>
      </c>
      <c r="AB93">
        <f t="shared" ca="1" si="18"/>
        <v>6.2889646097262402</v>
      </c>
    </row>
    <row r="94" spans="3:28">
      <c r="C94" s="2">
        <v>85</v>
      </c>
      <c r="D94" s="11">
        <f t="shared" ca="1" si="11"/>
        <v>7.9153015003131983</v>
      </c>
      <c r="E94" s="11">
        <f t="shared" ca="1" si="10"/>
        <v>175.8365191149507</v>
      </c>
      <c r="F94" s="5"/>
      <c r="G94" s="12">
        <f t="shared" ca="1" si="12"/>
        <v>120.50033145002797</v>
      </c>
      <c r="H94" s="12">
        <f t="shared" ca="1" si="13"/>
        <v>8.3113030442116873</v>
      </c>
      <c r="I94" s="12"/>
      <c r="J94" s="12"/>
      <c r="K94" s="12">
        <f t="shared" ca="1" si="14"/>
        <v>156.98593199118488</v>
      </c>
      <c r="L94" s="2"/>
      <c r="M94" s="2"/>
      <c r="N94" s="2"/>
      <c r="O94" s="2"/>
      <c r="T94" s="8">
        <f t="shared" ca="1" si="15"/>
        <v>8.3113030442116873</v>
      </c>
      <c r="U94" s="9">
        <f t="shared" ca="1" si="16"/>
        <v>355.34463491068573</v>
      </c>
      <c r="AA94">
        <f t="shared" ca="1" si="17"/>
        <v>1747.0581691374039</v>
      </c>
      <c r="AB94">
        <f t="shared" ca="1" si="18"/>
        <v>526.57572307776718</v>
      </c>
    </row>
    <row r="95" spans="3:28">
      <c r="C95" s="2">
        <v>86</v>
      </c>
      <c r="D95" s="11">
        <f t="shared" ca="1" si="11"/>
        <v>7.6162702578186403</v>
      </c>
      <c r="E95" s="11">
        <f t="shared" ca="1" si="10"/>
        <v>217.95539984669273</v>
      </c>
      <c r="F95" s="5"/>
      <c r="G95" s="12">
        <f t="shared" ca="1" si="12"/>
        <v>216.83252851596166</v>
      </c>
      <c r="H95" s="12">
        <f t="shared" ca="1" si="13"/>
        <v>6.6765486166428367</v>
      </c>
      <c r="I95" s="12"/>
      <c r="J95" s="12"/>
      <c r="K95" s="12">
        <f t="shared" ca="1" si="14"/>
        <v>154.60573762502412</v>
      </c>
      <c r="L95" s="2"/>
      <c r="M95" s="2"/>
      <c r="N95" s="2"/>
      <c r="O95" s="2"/>
      <c r="T95" s="8">
        <f t="shared" ca="1" si="15"/>
        <v>6.6765486166428367</v>
      </c>
      <c r="U95" s="9">
        <f t="shared" ca="1" si="16"/>
        <v>4013.1797035995069</v>
      </c>
      <c r="AA95">
        <f t="shared" ca="1" si="17"/>
        <v>7042.0134896383797</v>
      </c>
      <c r="AB95">
        <f t="shared" ca="1" si="18"/>
        <v>423.00327599305183</v>
      </c>
    </row>
    <row r="96" spans="3:28">
      <c r="C96" s="2">
        <v>87</v>
      </c>
      <c r="D96" s="11">
        <f t="shared" ca="1" si="11"/>
        <v>4.2549055803338405</v>
      </c>
      <c r="E96" s="11">
        <f t="shared" ca="1" si="10"/>
        <v>128.535933566305</v>
      </c>
      <c r="F96" s="5"/>
      <c r="G96" s="12">
        <f t="shared" ca="1" si="12"/>
        <v>4.278191990899102</v>
      </c>
      <c r="H96" s="12">
        <f t="shared" ca="1" si="13"/>
        <v>0.60444849439426962</v>
      </c>
      <c r="I96" s="12"/>
      <c r="J96" s="12"/>
      <c r="K96" s="12">
        <f t="shared" ca="1" si="14"/>
        <v>127.850335075049</v>
      </c>
      <c r="L96" s="2"/>
      <c r="M96" s="2"/>
      <c r="N96" s="2"/>
      <c r="O96" s="2"/>
      <c r="T96" s="8">
        <f t="shared" ca="1" si="15"/>
        <v>0.60444849439426962</v>
      </c>
      <c r="U96" s="9">
        <f t="shared" ca="1" si="16"/>
        <v>0.47004529121250599</v>
      </c>
      <c r="AA96">
        <f t="shared" ca="1" si="17"/>
        <v>30.280374392089374</v>
      </c>
      <c r="AB96">
        <f t="shared" ca="1" si="18"/>
        <v>38.29578843483506</v>
      </c>
    </row>
    <row r="97" spans="3:28">
      <c r="C97" s="2">
        <v>88</v>
      </c>
      <c r="D97" s="11">
        <f t="shared" ca="1" si="11"/>
        <v>4.2776023231511751</v>
      </c>
      <c r="E97" s="11">
        <f t="shared" ca="1" si="10"/>
        <v>94.075109737088027</v>
      </c>
      <c r="F97" s="5"/>
      <c r="G97" s="12">
        <f t="shared" ca="1" si="12"/>
        <v>30.163159349948341</v>
      </c>
      <c r="H97" s="12">
        <f t="shared" ca="1" si="13"/>
        <v>0.56967188748698383</v>
      </c>
      <c r="I97" s="12"/>
      <c r="J97" s="12"/>
      <c r="K97" s="12">
        <f t="shared" ca="1" si="14"/>
        <v>128.03099398859047</v>
      </c>
      <c r="L97" s="2"/>
      <c r="M97" s="2"/>
      <c r="N97" s="2"/>
      <c r="O97" s="2"/>
      <c r="T97" s="8">
        <f t="shared" ca="1" si="15"/>
        <v>0.56967188748698383</v>
      </c>
      <c r="U97" s="9">
        <f t="shared" ca="1" si="16"/>
        <v>1153.0020753014314</v>
      </c>
      <c r="AA97">
        <f t="shared" ca="1" si="17"/>
        <v>1597.0880816743199</v>
      </c>
      <c r="AB97">
        <f t="shared" ca="1" si="18"/>
        <v>36.092461612195699</v>
      </c>
    </row>
    <row r="98" spans="3:28">
      <c r="C98" s="2">
        <v>89</v>
      </c>
      <c r="D98" s="11">
        <f t="shared" ca="1" si="11"/>
        <v>5.5576027682200513</v>
      </c>
      <c r="E98" s="11">
        <f t="shared" ca="1" si="10"/>
        <v>131.69658187117872</v>
      </c>
      <c r="F98" s="5"/>
      <c r="G98" s="12">
        <f t="shared" ca="1" si="12"/>
        <v>-1.2301577917885036</v>
      </c>
      <c r="H98" s="12">
        <f t="shared" ca="1" si="13"/>
        <v>0.27587110208499199</v>
      </c>
      <c r="I98" s="12"/>
      <c r="J98" s="12"/>
      <c r="K98" s="12">
        <f t="shared" ca="1" si="14"/>
        <v>138.21939377792572</v>
      </c>
      <c r="L98" s="2"/>
      <c r="M98" s="2"/>
      <c r="N98" s="2"/>
      <c r="O98" s="2"/>
      <c r="T98" s="8">
        <f t="shared" ca="1" si="15"/>
        <v>0.27587110208499199</v>
      </c>
      <c r="U98" s="9">
        <f t="shared" ca="1" si="16"/>
        <v>42.547075170800362</v>
      </c>
      <c r="AA98">
        <f t="shared" ca="1" si="17"/>
        <v>5.4854900758389133</v>
      </c>
      <c r="AB98">
        <f t="shared" ca="1" si="18"/>
        <v>17.478249112554547</v>
      </c>
    </row>
    <row r="99" spans="3:28">
      <c r="C99" s="2">
        <v>90</v>
      </c>
      <c r="D99" s="11">
        <f t="shared" ca="1" si="11"/>
        <v>2.4289089508336215</v>
      </c>
      <c r="E99" s="11">
        <f t="shared" ca="1" si="10"/>
        <v>129.45713727889296</v>
      </c>
      <c r="F99" s="5"/>
      <c r="G99" s="12">
        <f t="shared" ca="1" si="12"/>
        <v>11.927897783085522</v>
      </c>
      <c r="H99" s="12">
        <f t="shared" ca="1" si="13"/>
        <v>6.778001299119361</v>
      </c>
      <c r="I99" s="12"/>
      <c r="J99" s="12"/>
      <c r="K99" s="12">
        <f t="shared" ca="1" si="14"/>
        <v>113.31597788244207</v>
      </c>
      <c r="L99" s="2"/>
      <c r="M99" s="2"/>
      <c r="N99" s="2"/>
      <c r="O99" s="2"/>
      <c r="T99" s="8">
        <f t="shared" ca="1" si="15"/>
        <v>6.778001299119361</v>
      </c>
      <c r="U99" s="9">
        <f t="shared" ca="1" si="16"/>
        <v>260.5370266616348</v>
      </c>
      <c r="AA99">
        <f t="shared" ca="1" si="17"/>
        <v>20.990663655113451</v>
      </c>
      <c r="AB99">
        <f t="shared" ca="1" si="18"/>
        <v>429.4309708261095</v>
      </c>
    </row>
    <row r="100" spans="3:28">
      <c r="C100" s="2">
        <v>91</v>
      </c>
      <c r="D100" s="11">
        <f t="shared" ca="1" si="11"/>
        <v>5.6736794118490597</v>
      </c>
      <c r="E100" s="11">
        <f t="shared" ca="1" si="10"/>
        <v>136.11452990641186</v>
      </c>
      <c r="F100" s="5"/>
      <c r="G100" s="12">
        <f t="shared" ca="1" si="12"/>
        <v>1.3312562309398066</v>
      </c>
      <c r="H100" s="12">
        <f t="shared" ca="1" si="13"/>
        <v>0.41127976572048147</v>
      </c>
      <c r="I100" s="12"/>
      <c r="J100" s="12"/>
      <c r="K100" s="12">
        <f t="shared" ca="1" si="14"/>
        <v>139.14332724689643</v>
      </c>
      <c r="L100" s="2"/>
      <c r="M100" s="2"/>
      <c r="N100" s="2"/>
      <c r="O100" s="2"/>
      <c r="T100" s="8">
        <f t="shared" ca="1" si="15"/>
        <v>0.41127976572048147</v>
      </c>
      <c r="U100" s="9">
        <f t="shared" ca="1" si="16"/>
        <v>9.1736133297264217</v>
      </c>
      <c r="AA100">
        <f t="shared" ca="1" si="17"/>
        <v>4.3090939553309591</v>
      </c>
      <c r="AB100">
        <f t="shared" ca="1" si="18"/>
        <v>26.057278728676067</v>
      </c>
    </row>
    <row r="101" spans="3:28">
      <c r="C101" s="2">
        <v>92</v>
      </c>
      <c r="D101" s="11">
        <f t="shared" ca="1" si="11"/>
        <v>7.4789957234229565</v>
      </c>
      <c r="E101" s="11">
        <f t="shared" ca="1" si="10"/>
        <v>156.91873980009927</v>
      </c>
      <c r="F101" s="5"/>
      <c r="G101" s="12">
        <f t="shared" ca="1" si="12"/>
        <v>55.978943910964361</v>
      </c>
      <c r="H101" s="12">
        <f t="shared" ca="1" si="13"/>
        <v>5.985985075841004</v>
      </c>
      <c r="I101" s="12"/>
      <c r="J101" s="12"/>
      <c r="K101" s="12">
        <f t="shared" ca="1" si="14"/>
        <v>153.51307563204892</v>
      </c>
      <c r="L101" s="2"/>
      <c r="M101" s="2"/>
      <c r="N101" s="2"/>
      <c r="O101" s="2"/>
      <c r="T101" s="8">
        <f t="shared" ca="1" si="15"/>
        <v>5.985985075841004</v>
      </c>
      <c r="U101" s="9">
        <f t="shared" ca="1" si="16"/>
        <v>11.598548425542084</v>
      </c>
      <c r="AA101">
        <f t="shared" ca="1" si="17"/>
        <v>523.49648749276764</v>
      </c>
      <c r="AB101">
        <f t="shared" ca="1" si="18"/>
        <v>379.25153286751134</v>
      </c>
    </row>
    <row r="102" spans="3:28">
      <c r="C102" s="2">
        <v>93</v>
      </c>
      <c r="D102" s="11">
        <f t="shared" ca="1" si="11"/>
        <v>0.36446007285547477</v>
      </c>
      <c r="E102" s="11">
        <f t="shared" ca="1" si="10"/>
        <v>45.183790978290723</v>
      </c>
      <c r="F102" s="5"/>
      <c r="G102" s="12">
        <f t="shared" ca="1" si="12"/>
        <v>414.76654591054648</v>
      </c>
      <c r="H102" s="12">
        <f t="shared" ca="1" si="13"/>
        <v>21.789368501446624</v>
      </c>
      <c r="I102" s="12"/>
      <c r="J102" s="12"/>
      <c r="K102" s="12">
        <f t="shared" ca="1" si="14"/>
        <v>96.883616007478707</v>
      </c>
      <c r="L102" s="2"/>
      <c r="M102" s="2"/>
      <c r="N102" s="2"/>
      <c r="O102" s="2"/>
      <c r="T102" s="8">
        <f t="shared" ca="1" si="15"/>
        <v>21.789368501446624</v>
      </c>
      <c r="U102" s="9">
        <f t="shared" ca="1" si="16"/>
        <v>2672.8719080486521</v>
      </c>
      <c r="AA102">
        <f t="shared" ca="1" si="17"/>
        <v>7895.1938233154442</v>
      </c>
      <c r="AB102">
        <f t="shared" ca="1" si="18"/>
        <v>1380.4998341442918</v>
      </c>
    </row>
    <row r="103" spans="3:28">
      <c r="C103" s="2">
        <v>94</v>
      </c>
      <c r="D103" s="11">
        <f t="shared" ca="1" si="11"/>
        <v>4.973771382262326</v>
      </c>
      <c r="E103" s="11">
        <f t="shared" ca="1" si="10"/>
        <v>141.31192820138426</v>
      </c>
      <c r="F103" s="5"/>
      <c r="G103" s="12">
        <f t="shared" ca="1" si="12"/>
        <v>-0.42619009616605985</v>
      </c>
      <c r="H103" s="12">
        <f t="shared" ca="1" si="13"/>
        <v>3.4336148916694659E-3</v>
      </c>
      <c r="I103" s="12"/>
      <c r="J103" s="12"/>
      <c r="K103" s="12">
        <f t="shared" ca="1" si="14"/>
        <v>133.57228010494654</v>
      </c>
      <c r="L103" s="2"/>
      <c r="M103" s="2"/>
      <c r="N103" s="2"/>
      <c r="O103" s="2"/>
      <c r="T103" s="8">
        <f t="shared" ca="1" si="15"/>
        <v>3.4336148916694659E-3</v>
      </c>
      <c r="U103" s="9">
        <f t="shared" ca="1" si="16"/>
        <v>59.90215265669201</v>
      </c>
      <c r="AA103">
        <f t="shared" ca="1" si="17"/>
        <v>52.899933102783315</v>
      </c>
      <c r="AB103">
        <f t="shared" ca="1" si="18"/>
        <v>0.2175420911418609</v>
      </c>
    </row>
    <row r="104" spans="3:28">
      <c r="C104" s="2">
        <v>95</v>
      </c>
      <c r="D104" s="11">
        <f t="shared" ca="1" si="11"/>
        <v>1.4738729737099554</v>
      </c>
      <c r="E104" s="11">
        <f t="shared" ca="1" si="10"/>
        <v>131.45892123421001</v>
      </c>
      <c r="F104" s="5"/>
      <c r="G104" s="12">
        <f t="shared" ca="1" si="12"/>
        <v>9.180110332017545</v>
      </c>
      <c r="H104" s="12">
        <f t="shared" ca="1" si="13"/>
        <v>12.662889966369528</v>
      </c>
      <c r="I104" s="12"/>
      <c r="J104" s="12"/>
      <c r="K104" s="12">
        <f t="shared" ca="1" si="14"/>
        <v>105.71419275367927</v>
      </c>
      <c r="L104" s="2"/>
      <c r="M104" s="2"/>
      <c r="N104" s="2"/>
      <c r="O104" s="2"/>
      <c r="T104" s="8">
        <f t="shared" ca="1" si="15"/>
        <v>12.662889966369528</v>
      </c>
      <c r="U104" s="9">
        <f t="shared" ca="1" si="16"/>
        <v>662.79104453625052</v>
      </c>
      <c r="AA104">
        <f t="shared" ca="1" si="17"/>
        <v>6.6552284614202417</v>
      </c>
      <c r="AB104">
        <f t="shared" ca="1" si="18"/>
        <v>802.27738115494105</v>
      </c>
    </row>
    <row r="105" spans="3:28">
      <c r="C105" s="2">
        <v>96</v>
      </c>
      <c r="D105" s="11">
        <f t="shared" ca="1" si="11"/>
        <v>4.5413395591670636</v>
      </c>
      <c r="E105" s="11">
        <f t="shared" ca="1" si="10"/>
        <v>151.25136390631525</v>
      </c>
      <c r="F105" s="5"/>
      <c r="G105" s="12">
        <f t="shared" ca="1" si="12"/>
        <v>-8.4519179092579506</v>
      </c>
      <c r="H105" s="12">
        <f t="shared" ca="1" si="13"/>
        <v>0.24110935943351311</v>
      </c>
      <c r="I105" s="12"/>
      <c r="J105" s="12"/>
      <c r="K105" s="12">
        <f t="shared" ca="1" si="14"/>
        <v>130.13025919604871</v>
      </c>
      <c r="L105" s="2"/>
      <c r="M105" s="2"/>
      <c r="N105" s="2"/>
      <c r="O105" s="2"/>
      <c r="T105" s="8">
        <f t="shared" ca="1" si="15"/>
        <v>0.24110935943351311</v>
      </c>
      <c r="U105" s="9">
        <f t="shared" ca="1" si="16"/>
        <v>446.10106418204327</v>
      </c>
      <c r="AA105">
        <f t="shared" ca="1" si="17"/>
        <v>296.27599904322153</v>
      </c>
      <c r="AB105">
        <f t="shared" ca="1" si="18"/>
        <v>15.275864038303869</v>
      </c>
    </row>
    <row r="106" spans="3:28">
      <c r="C106" s="2">
        <v>97</v>
      </c>
      <c r="D106" s="11">
        <f t="shared" ca="1" si="11"/>
        <v>5.5090199923567429</v>
      </c>
      <c r="E106" s="11">
        <f t="shared" ref="E106:E109" ca="1" si="19">B$9+B$10*D106+NORMINV(RAND(),0,B$11)</f>
        <v>158.70318048045183</v>
      </c>
      <c r="F106" s="5"/>
      <c r="G106" s="12">
        <f t="shared" ca="1" si="12"/>
        <v>11.756365742043124</v>
      </c>
      <c r="H106" s="12">
        <f t="shared" ca="1" si="13"/>
        <v>0.22719670467298234</v>
      </c>
      <c r="I106" s="12"/>
      <c r="J106" s="12"/>
      <c r="K106" s="12">
        <f t="shared" ca="1" si="14"/>
        <v>137.8326902066278</v>
      </c>
      <c r="L106" s="2"/>
      <c r="M106" s="2"/>
      <c r="N106" s="2"/>
      <c r="O106" s="2"/>
      <c r="T106" s="8">
        <f t="shared" ca="1" si="15"/>
        <v>0.22719670467298234</v>
      </c>
      <c r="U106" s="9">
        <f t="shared" ca="1" si="16"/>
        <v>435.57736426978352</v>
      </c>
      <c r="AA106">
        <f t="shared" ca="1" si="17"/>
        <v>608.33688437348621</v>
      </c>
      <c r="AB106">
        <f t="shared" ca="1" si="18"/>
        <v>14.394405835963413</v>
      </c>
    </row>
    <row r="107" spans="3:28">
      <c r="C107" s="2">
        <v>98</v>
      </c>
      <c r="D107" s="11">
        <f t="shared" ca="1" si="11"/>
        <v>9.0630919180630336</v>
      </c>
      <c r="E107" s="11">
        <f t="shared" ca="1" si="19"/>
        <v>147.53613091535675</v>
      </c>
      <c r="F107" s="5"/>
      <c r="G107" s="12">
        <f t="shared" ca="1" si="12"/>
        <v>54.404435168071473</v>
      </c>
      <c r="H107" s="12">
        <f t="shared" ca="1" si="13"/>
        <v>16.246731776133295</v>
      </c>
      <c r="I107" s="12"/>
      <c r="J107" s="12"/>
      <c r="K107" s="12">
        <f t="shared" ca="1" si="14"/>
        <v>166.1219816663662</v>
      </c>
      <c r="L107" s="2"/>
      <c r="M107" s="2"/>
      <c r="N107" s="2"/>
      <c r="O107" s="2"/>
      <c r="T107" s="8">
        <f t="shared" ca="1" si="15"/>
        <v>16.246731776133295</v>
      </c>
      <c r="U107" s="9">
        <f t="shared" ca="1" si="16"/>
        <v>345.4338481387984</v>
      </c>
      <c r="AA107">
        <f t="shared" ca="1" si="17"/>
        <v>182.18079837478132</v>
      </c>
      <c r="AB107">
        <f t="shared" ca="1" si="18"/>
        <v>1029.3373358135525</v>
      </c>
    </row>
    <row r="108" spans="3:28">
      <c r="C108" s="2">
        <v>99</v>
      </c>
      <c r="D108" s="11">
        <f t="shared" ca="1" si="11"/>
        <v>0.27960317985126659</v>
      </c>
      <c r="E108" s="11">
        <f t="shared" ca="1" si="19"/>
        <v>105.19049263364626</v>
      </c>
      <c r="F108" s="5"/>
      <c r="G108" s="12">
        <f t="shared" ca="1" si="12"/>
        <v>137.1087300662432</v>
      </c>
      <c r="H108" s="12">
        <f t="shared" ca="1" si="13"/>
        <v>22.588777595054374</v>
      </c>
      <c r="I108" s="12"/>
      <c r="J108" s="12"/>
      <c r="K108" s="12">
        <f t="shared" ca="1" si="14"/>
        <v>96.2081819057654</v>
      </c>
      <c r="L108" s="2"/>
      <c r="M108" s="2"/>
      <c r="N108" s="2"/>
      <c r="O108" s="2"/>
      <c r="T108" s="8">
        <f t="shared" ca="1" si="15"/>
        <v>22.588777595054374</v>
      </c>
      <c r="U108" s="9">
        <f t="shared" ca="1" si="16"/>
        <v>80.681906012203541</v>
      </c>
      <c r="AA108">
        <f t="shared" ca="1" si="17"/>
        <v>832.2187325662893</v>
      </c>
      <c r="AB108">
        <f t="shared" ca="1" si="18"/>
        <v>1431.1476590716493</v>
      </c>
    </row>
    <row r="109" spans="3:28">
      <c r="C109" s="2">
        <v>100</v>
      </c>
      <c r="D109" s="11">
        <f t="shared" ca="1" si="11"/>
        <v>1.9239216140876803</v>
      </c>
      <c r="E109" s="11">
        <f t="shared" ca="1" si="19"/>
        <v>113.48493559072054</v>
      </c>
      <c r="F109" s="5"/>
      <c r="G109" s="12">
        <f t="shared" ca="1" si="12"/>
        <v>63.890265603410654</v>
      </c>
      <c r="H109" s="12">
        <f t="shared" ca="1" si="13"/>
        <v>9.6624416544671288</v>
      </c>
      <c r="I109" s="12"/>
      <c r="J109" s="12"/>
      <c r="K109" s="12">
        <f t="shared" ca="1" si="14"/>
        <v>109.29643797123332</v>
      </c>
      <c r="L109" s="2"/>
      <c r="M109" s="2"/>
      <c r="N109" s="2"/>
      <c r="O109" s="2"/>
      <c r="T109" s="8">
        <f t="shared" ca="1" si="15"/>
        <v>9.6624416544671288</v>
      </c>
      <c r="U109" s="9">
        <f t="shared" ca="1" si="16"/>
        <v>17.543512308450129</v>
      </c>
      <c r="AA109">
        <f t="shared" ca="1" si="17"/>
        <v>422.45699222278756</v>
      </c>
      <c r="AB109">
        <f t="shared" ca="1" si="18"/>
        <v>612.1792423922326</v>
      </c>
    </row>
    <row r="110" spans="3:28"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</row>
    <row r="111" spans="3:28"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</row>
    <row r="112" spans="3:28"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</row>
    <row r="113" spans="3:15"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</row>
    <row r="114" spans="3:15"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</row>
    <row r="115" spans="3:15"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</row>
    <row r="116" spans="3:15"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</row>
    <row r="117" spans="3:15"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</row>
    <row r="118" spans="3:15"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</row>
    <row r="119" spans="3:15"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James Green-Armytage</cp:lastModifiedBy>
  <dcterms:created xsi:type="dcterms:W3CDTF">2015-11-12T04:28:24Z</dcterms:created>
  <dcterms:modified xsi:type="dcterms:W3CDTF">2015-11-26T01:49:58Z</dcterms:modified>
</cp:coreProperties>
</file>